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3 組織参考資料フォルダ\02 整理中\■新フォルダ■\00　作業中フォルダ\◎ 手持品課税（令和２年10月）\★Ｑ＆Ａ\04　改定版\"/>
    </mc:Choice>
  </mc:AlternateContent>
  <workbookProtection workbookAlgorithmName="SHA-512" workbookHashValue="atvvYGyBZEzwy4j8QRbytidR+1wWRTcBUyj2TxQZxqy8n3vpSA4NA4mJI482Qw2NEAQpotej/+AJVBcFNmYHsQ==" workbookSaltValue="GuSvVyEv00paqrS8xYkGgA==" workbookSpinCount="100000" lockStructure="1"/>
  <bookViews>
    <workbookView xWindow="0" yWindow="0" windowWidth="20490" windowHeight="7770" tabRatio="728"/>
  </bookViews>
  <sheets>
    <sheet name="説明" sheetId="1" r:id="rId1"/>
    <sheet name="簡易判定表" sheetId="2" r:id="rId2"/>
    <sheet name="フロー図" sheetId="16" r:id="rId3"/>
    <sheet name="在庫①（発泡性酒類）" sheetId="3" r:id="rId4"/>
    <sheet name="在庫②（醸造酒類）" sheetId="10" r:id="rId5"/>
    <sheet name="在庫③（混成酒類）" sheetId="11" r:id="rId6"/>
    <sheet name="税額算出表" sheetId="8" r:id="rId7"/>
    <sheet name="届出書" sheetId="6" r:id="rId8"/>
    <sheet name="申告書" sheetId="13" r:id="rId9"/>
    <sheet name="所持場所ごとの所持数量の内訳書" sheetId="14" r:id="rId10"/>
    <sheet name="（参考）在庫表" sheetId="15" r:id="rId11"/>
  </sheets>
  <definedNames>
    <definedName name="_xlnm._FilterDatabase" localSheetId="8" hidden="1">申告書!#REF!</definedName>
    <definedName name="_xlnm._FilterDatabase" localSheetId="7" hidden="1">届出書!$B$1:$AT$2</definedName>
    <definedName name="_xlnm.Print_Area" localSheetId="10">'（参考）在庫表'!$A$2:$K$33</definedName>
    <definedName name="_xlnm.Print_Area" localSheetId="2">フロー図!$A$1:$AW$45</definedName>
    <definedName name="_xlnm.Print_Area" localSheetId="1">簡易判定表!$A$2:$J$29</definedName>
    <definedName name="_xlnm.Print_Area" localSheetId="4">'在庫②（醸造酒類）'!$A$1:$X$41</definedName>
    <definedName name="_xlnm.Print_Area" localSheetId="5">'在庫③（混成酒類）'!$A$2:$H$43</definedName>
    <definedName name="_xlnm.Print_Area" localSheetId="9">所持場所ごとの所持数量の内訳書!$A$2:$L$67</definedName>
    <definedName name="_xlnm.Print_Area" localSheetId="8">申告書!$B$1:$AT$70</definedName>
    <definedName name="_xlnm.Print_Area" localSheetId="6">税額算出表!$A$2:$N$25</definedName>
    <definedName name="_xlnm.Print_Area" localSheetId="0">説明!$A$1:$AS$47</definedName>
    <definedName name="_xlnm.Print_Area" localSheetId="7">届出書!$B$4:$AT$73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5" i="14" l="1"/>
  <c r="L32" i="14"/>
  <c r="AT68" i="13"/>
  <c r="AT71" i="6"/>
  <c r="N24" i="8"/>
  <c r="G43" i="11"/>
  <c r="W41" i="10"/>
  <c r="O41" i="10"/>
  <c r="G41" i="10"/>
  <c r="AU41" i="3"/>
  <c r="AM41" i="3"/>
  <c r="AE41" i="3"/>
  <c r="W41" i="3"/>
  <c r="O41" i="3"/>
  <c r="G41" i="3"/>
  <c r="AU45" i="16"/>
  <c r="O27" i="14"/>
  <c r="O23" i="14"/>
  <c r="O21" i="14"/>
  <c r="O15" i="14"/>
  <c r="O11" i="14"/>
  <c r="O7" i="14"/>
  <c r="N27" i="14"/>
  <c r="N23" i="14"/>
  <c r="N21" i="14"/>
  <c r="N15" i="14"/>
  <c r="N11" i="14"/>
  <c r="N7" i="14"/>
  <c r="L27" i="14" l="1"/>
  <c r="L25" i="14"/>
  <c r="L23" i="14"/>
  <c r="L21" i="14"/>
  <c r="L19" i="14"/>
  <c r="L17" i="14"/>
  <c r="L15" i="14"/>
  <c r="L13" i="14"/>
  <c r="L11" i="14"/>
  <c r="L9" i="14"/>
  <c r="L7" i="14"/>
  <c r="K63" i="14"/>
  <c r="J63" i="14"/>
  <c r="I63" i="14"/>
  <c r="H63" i="14"/>
  <c r="K61" i="14"/>
  <c r="J61" i="14"/>
  <c r="I61" i="14"/>
  <c r="H61" i="14"/>
  <c r="W20" i="10" l="1"/>
  <c r="AV2" i="6" l="1"/>
  <c r="G18" i="11"/>
  <c r="K28" i="14" l="1"/>
  <c r="J28" i="14"/>
  <c r="K30" i="14"/>
  <c r="J30" i="14"/>
  <c r="D4" i="11"/>
  <c r="D3" i="11"/>
  <c r="T3" i="10"/>
  <c r="T2" i="10"/>
  <c r="L3" i="10"/>
  <c r="L2" i="10"/>
  <c r="D3" i="10"/>
  <c r="D2" i="10"/>
  <c r="I4" i="8"/>
  <c r="I3" i="8"/>
  <c r="B29" i="6"/>
  <c r="S3" i="6"/>
  <c r="D18" i="8"/>
  <c r="K42" i="11"/>
  <c r="J42" i="11"/>
  <c r="L42" i="11" s="1"/>
  <c r="K41" i="11"/>
  <c r="M41" i="11" s="1"/>
  <c r="J41" i="11"/>
  <c r="K40" i="11"/>
  <c r="J40" i="11"/>
  <c r="L40" i="11" s="1"/>
  <c r="K39" i="11"/>
  <c r="J39" i="11"/>
  <c r="K38" i="11"/>
  <c r="J38" i="11"/>
  <c r="K37" i="11"/>
  <c r="J37" i="11"/>
  <c r="K36" i="11"/>
  <c r="J36" i="11"/>
  <c r="K35" i="11"/>
  <c r="J35" i="11"/>
  <c r="K34" i="11"/>
  <c r="J34" i="11"/>
  <c r="L34" i="11" s="1"/>
  <c r="K33" i="11"/>
  <c r="J33" i="11"/>
  <c r="K32" i="11"/>
  <c r="J32" i="11"/>
  <c r="K31" i="11"/>
  <c r="J31" i="11"/>
  <c r="K30" i="11"/>
  <c r="J30" i="11"/>
  <c r="K29" i="11"/>
  <c r="J29" i="11"/>
  <c r="K28" i="11"/>
  <c r="J28" i="11"/>
  <c r="K27" i="11"/>
  <c r="J27" i="11"/>
  <c r="K26" i="11"/>
  <c r="M26" i="11" s="1"/>
  <c r="J26" i="11"/>
  <c r="K25" i="11"/>
  <c r="J25" i="11"/>
  <c r="K24" i="11"/>
  <c r="J24" i="11"/>
  <c r="K23" i="11"/>
  <c r="J23" i="11"/>
  <c r="K22" i="11"/>
  <c r="J22" i="11"/>
  <c r="K21" i="11"/>
  <c r="J21" i="11"/>
  <c r="K20" i="11"/>
  <c r="J20" i="11"/>
  <c r="K19" i="11"/>
  <c r="J19" i="11"/>
  <c r="K18" i="11"/>
  <c r="M18" i="11" s="1"/>
  <c r="J18" i="11"/>
  <c r="L18" i="11" s="1"/>
  <c r="G42" i="11"/>
  <c r="G41" i="11"/>
  <c r="G40" i="11"/>
  <c r="G39" i="11"/>
  <c r="G38" i="11"/>
  <c r="F7" i="11" s="1"/>
  <c r="H18" i="8" s="1"/>
  <c r="N25" i="14" s="1"/>
  <c r="O25" i="14" s="1"/>
  <c r="G37" i="11"/>
  <c r="G36" i="11"/>
  <c r="G35" i="11"/>
  <c r="G34" i="11"/>
  <c r="G33" i="11"/>
  <c r="G32" i="11"/>
  <c r="G31" i="11"/>
  <c r="G30" i="11"/>
  <c r="G29" i="11"/>
  <c r="G28" i="11"/>
  <c r="G27" i="11"/>
  <c r="G26" i="11"/>
  <c r="G25" i="11"/>
  <c r="G24" i="11"/>
  <c r="G23" i="11"/>
  <c r="G22" i="11"/>
  <c r="G21" i="11"/>
  <c r="G20" i="11"/>
  <c r="G19" i="11"/>
  <c r="G14" i="11"/>
  <c r="G13" i="11"/>
  <c r="G11" i="11"/>
  <c r="G12" i="11"/>
  <c r="G10" i="11"/>
  <c r="G17" i="11"/>
  <c r="G16" i="11"/>
  <c r="G15" i="11"/>
  <c r="W40" i="10"/>
  <c r="W39" i="10"/>
  <c r="W38" i="10"/>
  <c r="W37" i="10"/>
  <c r="W36" i="10"/>
  <c r="W35" i="10"/>
  <c r="W34" i="10"/>
  <c r="W33" i="10"/>
  <c r="W32" i="10"/>
  <c r="W31" i="10"/>
  <c r="W30" i="10"/>
  <c r="W29" i="10"/>
  <c r="W28" i="10"/>
  <c r="W27" i="10"/>
  <c r="W26" i="10"/>
  <c r="W24" i="10"/>
  <c r="W25" i="10"/>
  <c r="W23" i="10"/>
  <c r="W22" i="10"/>
  <c r="W21" i="10"/>
  <c r="W19" i="10"/>
  <c r="W18" i="10"/>
  <c r="W17" i="10"/>
  <c r="W16" i="10"/>
  <c r="W15" i="10"/>
  <c r="W14" i="10"/>
  <c r="W13" i="10"/>
  <c r="W12" i="10"/>
  <c r="W11" i="10"/>
  <c r="W10" i="10"/>
  <c r="W9" i="10"/>
  <c r="W8" i="10"/>
  <c r="O16" i="10"/>
  <c r="O15" i="10"/>
  <c r="O14" i="10"/>
  <c r="O13" i="10"/>
  <c r="O40" i="10"/>
  <c r="O39" i="10"/>
  <c r="O38" i="10"/>
  <c r="O37" i="10"/>
  <c r="O36" i="10"/>
  <c r="O35" i="10"/>
  <c r="O34" i="10"/>
  <c r="O32" i="10"/>
  <c r="O31" i="10"/>
  <c r="O30" i="10"/>
  <c r="O29" i="10"/>
  <c r="O28" i="10"/>
  <c r="O27" i="10"/>
  <c r="O26" i="10"/>
  <c r="O25" i="10"/>
  <c r="O24" i="10"/>
  <c r="O23" i="10"/>
  <c r="O22" i="10"/>
  <c r="O21" i="10"/>
  <c r="O20" i="10"/>
  <c r="O19" i="10"/>
  <c r="O18" i="10"/>
  <c r="O17" i="10"/>
  <c r="O12" i="10"/>
  <c r="O11" i="10"/>
  <c r="O10" i="10"/>
  <c r="O9" i="10"/>
  <c r="O8" i="10"/>
  <c r="O33" i="10"/>
  <c r="G21" i="10"/>
  <c r="G20" i="10"/>
  <c r="G40" i="10"/>
  <c r="G39" i="10"/>
  <c r="G38" i="10"/>
  <c r="G37" i="10"/>
  <c r="G36" i="10"/>
  <c r="G35" i="10"/>
  <c r="G34" i="10"/>
  <c r="G33" i="10"/>
  <c r="G32" i="10"/>
  <c r="G31" i="10"/>
  <c r="G30" i="10"/>
  <c r="G29" i="10"/>
  <c r="G28" i="10"/>
  <c r="G27" i="10"/>
  <c r="G26" i="10"/>
  <c r="G25" i="10"/>
  <c r="G24" i="10"/>
  <c r="G23" i="10"/>
  <c r="G22" i="10"/>
  <c r="G12" i="10"/>
  <c r="G16" i="10"/>
  <c r="G15" i="10"/>
  <c r="G14" i="10"/>
  <c r="G13" i="10"/>
  <c r="G11" i="10"/>
  <c r="G10" i="10"/>
  <c r="G9" i="10"/>
  <c r="G8" i="10"/>
  <c r="AM13" i="3"/>
  <c r="AM12" i="3"/>
  <c r="AU40" i="3"/>
  <c r="AU39" i="3"/>
  <c r="AU38" i="3"/>
  <c r="AU37" i="3"/>
  <c r="AU36" i="3"/>
  <c r="AU35" i="3"/>
  <c r="AU34" i="3"/>
  <c r="AU33" i="3"/>
  <c r="AU32" i="3"/>
  <c r="AU31" i="3"/>
  <c r="AU30" i="3"/>
  <c r="AU29" i="3"/>
  <c r="AU28" i="3"/>
  <c r="AU27" i="3"/>
  <c r="AU26" i="3"/>
  <c r="AU25" i="3"/>
  <c r="AU24" i="3"/>
  <c r="AU23" i="3"/>
  <c r="AU22" i="3"/>
  <c r="AU21" i="3"/>
  <c r="AU20" i="3"/>
  <c r="AU19" i="3"/>
  <c r="AU18" i="3"/>
  <c r="AU17" i="3"/>
  <c r="AU16" i="3"/>
  <c r="AU15" i="3"/>
  <c r="AU14" i="3"/>
  <c r="AU13" i="3"/>
  <c r="AU12" i="3"/>
  <c r="AU11" i="3"/>
  <c r="AU10" i="3"/>
  <c r="AU9" i="3"/>
  <c r="AU8" i="3"/>
  <c r="AM40" i="3"/>
  <c r="AM39" i="3"/>
  <c r="AM38" i="3"/>
  <c r="AM37" i="3"/>
  <c r="AM36" i="3"/>
  <c r="AM35" i="3"/>
  <c r="AM34" i="3"/>
  <c r="AM33" i="3"/>
  <c r="AM32" i="3"/>
  <c r="AM31" i="3"/>
  <c r="AM30" i="3"/>
  <c r="AM29" i="3"/>
  <c r="AM28" i="3"/>
  <c r="AM27" i="3"/>
  <c r="AM26" i="3"/>
  <c r="AM25" i="3"/>
  <c r="AM24" i="3"/>
  <c r="AM23" i="3"/>
  <c r="AM22" i="3"/>
  <c r="AM21" i="3"/>
  <c r="AM20" i="3"/>
  <c r="AM19" i="3"/>
  <c r="AM18" i="3"/>
  <c r="AM17" i="3"/>
  <c r="AM16" i="3"/>
  <c r="AM15" i="3"/>
  <c r="AM14" i="3"/>
  <c r="AM11" i="3"/>
  <c r="AM10" i="3"/>
  <c r="AM9" i="3"/>
  <c r="AM8"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E9" i="3"/>
  <c r="AE8"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2" i="3"/>
  <c r="W11" i="3"/>
  <c r="W10" i="3"/>
  <c r="W9" i="3"/>
  <c r="W8"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19" i="10"/>
  <c r="G18" i="10"/>
  <c r="G17" i="10"/>
  <c r="AR3" i="3"/>
  <c r="AR2" i="3"/>
  <c r="AJ3" i="3"/>
  <c r="AJ2" i="3"/>
  <c r="AB3" i="3"/>
  <c r="AB2" i="3"/>
  <c r="T3" i="3"/>
  <c r="T2" i="3"/>
  <c r="L3" i="3"/>
  <c r="L2" i="3"/>
  <c r="G40" i="3"/>
  <c r="G39" i="3"/>
  <c r="G38" i="3"/>
  <c r="G37" i="3"/>
  <c r="M38" i="11" l="1"/>
  <c r="L38" i="11"/>
  <c r="N38" i="11" s="1"/>
  <c r="M21" i="11"/>
  <c r="I28" i="14"/>
  <c r="L29" i="14" s="1"/>
  <c r="I30" i="14"/>
  <c r="H28" i="14"/>
  <c r="H30" i="14"/>
  <c r="L19" i="11"/>
  <c r="L23" i="11"/>
  <c r="L35" i="11"/>
  <c r="L39" i="11"/>
  <c r="M42" i="11"/>
  <c r="N42" i="11" s="1"/>
  <c r="M19" i="11"/>
  <c r="M27" i="11"/>
  <c r="M31" i="11"/>
  <c r="M35" i="11"/>
  <c r="M39" i="11"/>
  <c r="L36" i="11"/>
  <c r="N36" i="11" s="1"/>
  <c r="F6" i="11"/>
  <c r="H17" i="8" s="1"/>
  <c r="L17" i="8" s="1"/>
  <c r="M36" i="11"/>
  <c r="M40" i="11"/>
  <c r="N40" i="11" s="1"/>
  <c r="L25" i="11"/>
  <c r="L33" i="11"/>
  <c r="L37" i="11"/>
  <c r="L41" i="11"/>
  <c r="N41" i="11" s="1"/>
  <c r="M29" i="11"/>
  <c r="M37" i="11"/>
  <c r="L31" i="11"/>
  <c r="M20" i="11"/>
  <c r="M23" i="11"/>
  <c r="L27" i="11"/>
  <c r="M34" i="11"/>
  <c r="N34" i="11" s="1"/>
  <c r="M24" i="11"/>
  <c r="L28" i="11"/>
  <c r="M30" i="11"/>
  <c r="L24" i="11"/>
  <c r="M28" i="11"/>
  <c r="L32" i="11"/>
  <c r="M25" i="11"/>
  <c r="L29" i="11"/>
  <c r="M32" i="11"/>
  <c r="L22" i="11"/>
  <c r="M22" i="11"/>
  <c r="L26" i="11"/>
  <c r="N26" i="11" s="1"/>
  <c r="L30" i="11"/>
  <c r="M33" i="11"/>
  <c r="N18" i="11"/>
  <c r="L21" i="11"/>
  <c r="N21" i="11" s="1"/>
  <c r="L20" i="11"/>
  <c r="N20" i="11" s="1"/>
  <c r="V5" i="10"/>
  <c r="H16" i="8" s="1"/>
  <c r="L16" i="8" s="1"/>
  <c r="N5" i="10"/>
  <c r="H15" i="8" s="1"/>
  <c r="AL5" i="3"/>
  <c r="H13" i="8" s="1"/>
  <c r="N5" i="3"/>
  <c r="H10" i="8" s="1"/>
  <c r="N9" i="14" s="1"/>
  <c r="O9" i="14" s="1"/>
  <c r="AD5" i="3"/>
  <c r="H12" i="8" s="1"/>
  <c r="N13" i="14" s="1"/>
  <c r="O13" i="14" s="1"/>
  <c r="F5" i="10"/>
  <c r="H14" i="8" s="1"/>
  <c r="V5" i="3"/>
  <c r="H11" i="8" s="1"/>
  <c r="AT5" i="3"/>
  <c r="F5" i="3"/>
  <c r="H9" i="8" s="1"/>
  <c r="N15" i="2"/>
  <c r="M15" i="2"/>
  <c r="N14" i="2"/>
  <c r="M14" i="2"/>
  <c r="N13" i="2"/>
  <c r="M13" i="2"/>
  <c r="N12" i="2"/>
  <c r="M12" i="2"/>
  <c r="N11" i="2"/>
  <c r="M11" i="2"/>
  <c r="N9" i="2"/>
  <c r="M9" i="2"/>
  <c r="N8" i="2"/>
  <c r="M8" i="2"/>
  <c r="N6" i="2"/>
  <c r="M6" i="2"/>
  <c r="N5" i="2"/>
  <c r="M5" i="2"/>
  <c r="I5" i="2" s="1"/>
  <c r="N4" i="2"/>
  <c r="M4" i="2"/>
  <c r="L31" i="14" l="1"/>
  <c r="L15" i="8"/>
  <c r="N19" i="14"/>
  <c r="O19" i="14" s="1"/>
  <c r="L14" i="8"/>
  <c r="N17" i="14"/>
  <c r="O17" i="14" s="1"/>
  <c r="N29" i="11"/>
  <c r="N24" i="11"/>
  <c r="N25" i="11"/>
  <c r="N27" i="11"/>
  <c r="N37" i="11"/>
  <c r="N39" i="11"/>
  <c r="N31" i="11"/>
  <c r="N30" i="11"/>
  <c r="I8" i="2"/>
  <c r="I11" i="2"/>
  <c r="I15" i="2"/>
  <c r="J17" i="8"/>
  <c r="N33" i="11"/>
  <c r="N23" i="11"/>
  <c r="N35" i="11"/>
  <c r="N19" i="11"/>
  <c r="N32" i="11"/>
  <c r="M15" i="11"/>
  <c r="L18" i="8" s="1"/>
  <c r="L15" i="11"/>
  <c r="J18" i="8" s="1"/>
  <c r="N22" i="11"/>
  <c r="N28" i="11"/>
  <c r="J16" i="8"/>
  <c r="N16" i="8" s="1"/>
  <c r="J15" i="8"/>
  <c r="N15" i="8" s="1"/>
  <c r="J14" i="8"/>
  <c r="I4" i="2"/>
  <c r="I9" i="2"/>
  <c r="H20" i="8"/>
  <c r="N29" i="14" s="1"/>
  <c r="O29" i="14" s="1"/>
  <c r="L9" i="8"/>
  <c r="H21" i="8"/>
  <c r="N31" i="14" s="1"/>
  <c r="O31" i="14" s="1"/>
  <c r="L13" i="8"/>
  <c r="J13" i="8"/>
  <c r="J12" i="8"/>
  <c r="L12" i="8"/>
  <c r="J11" i="8"/>
  <c r="L11" i="8"/>
  <c r="L10" i="8"/>
  <c r="J10" i="8"/>
  <c r="J9" i="8"/>
  <c r="I6" i="2"/>
  <c r="I12" i="2"/>
  <c r="I13" i="2"/>
  <c r="I14" i="2"/>
  <c r="L19" i="2"/>
  <c r="N19" i="2" s="1"/>
  <c r="K19" i="2"/>
  <c r="M19" i="2" s="1"/>
  <c r="I19" i="2" s="1"/>
  <c r="L18" i="2"/>
  <c r="N18" i="2" s="1"/>
  <c r="K18" i="2"/>
  <c r="M18" i="2" s="1"/>
  <c r="I18" i="2" s="1"/>
  <c r="L17" i="2"/>
  <c r="N17" i="2" s="1"/>
  <c r="K17" i="2"/>
  <c r="M17" i="2" s="1"/>
  <c r="I17" i="2" s="1"/>
  <c r="L16" i="2"/>
  <c r="N16" i="2" s="1"/>
  <c r="K16" i="2"/>
  <c r="M16" i="2" s="1"/>
  <c r="H21" i="2"/>
  <c r="H20" i="2"/>
  <c r="L20" i="8" l="1"/>
  <c r="L21" i="8"/>
  <c r="J20" i="8"/>
  <c r="N14" i="8"/>
  <c r="J21" i="8"/>
  <c r="I16" i="2"/>
  <c r="N17" i="8"/>
  <c r="N15" i="11"/>
  <c r="N11" i="8"/>
  <c r="N13" i="8"/>
  <c r="I20" i="2"/>
  <c r="N12" i="8"/>
  <c r="N9" i="8"/>
  <c r="N10" i="8"/>
  <c r="I21" i="2"/>
  <c r="J22" i="8" l="1"/>
  <c r="N20" i="8"/>
  <c r="N21" i="8"/>
  <c r="L22" i="8"/>
  <c r="I22" i="2"/>
  <c r="K24" i="2" s="1"/>
  <c r="E24" i="2" s="1"/>
  <c r="M23" i="8" l="1"/>
  <c r="O32" i="13" s="1"/>
  <c r="E26" i="2"/>
  <c r="E27" i="2"/>
  <c r="I25" i="2"/>
  <c r="E25" i="2"/>
  <c r="O38" i="13" l="1"/>
  <c r="O35" i="13"/>
  <c r="O41" i="13" s="1"/>
  <c r="AK40" i="13" l="1"/>
  <c r="AV39" i="13" s="1"/>
</calcChain>
</file>

<file path=xl/sharedStrings.xml><?xml version="1.0" encoding="utf-8"?>
<sst xmlns="http://schemas.openxmlformats.org/spreadsheetml/2006/main" count="1362" uniqueCount="394">
  <si>
    <t>発泡性酒類</t>
    <rPh sb="0" eb="3">
      <t>ハッポウセイ</t>
    </rPh>
    <rPh sb="3" eb="5">
      <t>シュルイ</t>
    </rPh>
    <phoneticPr fontId="2"/>
  </si>
  <si>
    <t>ビール</t>
    <phoneticPr fontId="2"/>
  </si>
  <si>
    <t>発泡酒</t>
    <rPh sb="0" eb="3">
      <t>ハッポウシュ</t>
    </rPh>
    <phoneticPr fontId="2"/>
  </si>
  <si>
    <t>麦芽比率50％以上又は
アルコール分10度以上</t>
    <rPh sb="0" eb="2">
      <t>バクガ</t>
    </rPh>
    <rPh sb="2" eb="4">
      <t>ヒリツ</t>
    </rPh>
    <rPh sb="7" eb="9">
      <t>イジョウ</t>
    </rPh>
    <rPh sb="9" eb="10">
      <t>マタ</t>
    </rPh>
    <rPh sb="17" eb="18">
      <t>ブン</t>
    </rPh>
    <rPh sb="20" eb="21">
      <t>ド</t>
    </rPh>
    <rPh sb="21" eb="23">
      <t>イジョウ</t>
    </rPh>
    <phoneticPr fontId="2"/>
  </si>
  <si>
    <t>新ジャンル</t>
    <rPh sb="0" eb="1">
      <t>シン</t>
    </rPh>
    <phoneticPr fontId="2"/>
  </si>
  <si>
    <t>その他の醸造酒</t>
    <rPh sb="2" eb="3">
      <t>タ</t>
    </rPh>
    <rPh sb="4" eb="7">
      <t>ジョウゾウシュ</t>
    </rPh>
    <phoneticPr fontId="2"/>
  </si>
  <si>
    <t>リキュール</t>
    <phoneticPr fontId="2"/>
  </si>
  <si>
    <t>ラベルに「発泡性②」とあるもの</t>
    <rPh sb="5" eb="8">
      <t>ハッポウセイ</t>
    </rPh>
    <phoneticPr fontId="2"/>
  </si>
  <si>
    <t>醸造酒類</t>
    <rPh sb="0" eb="2">
      <t>ジョウゾウ</t>
    </rPh>
    <rPh sb="2" eb="4">
      <t>シュルイ</t>
    </rPh>
    <phoneticPr fontId="2"/>
  </si>
  <si>
    <t>清酒</t>
    <rPh sb="0" eb="2">
      <t>セイシュ</t>
    </rPh>
    <phoneticPr fontId="2"/>
  </si>
  <si>
    <t>果実酒</t>
    <rPh sb="0" eb="3">
      <t>カジツシュ</t>
    </rPh>
    <phoneticPr fontId="2"/>
  </si>
  <si>
    <t>混成酒類</t>
    <rPh sb="0" eb="2">
      <t>コンセイ</t>
    </rPh>
    <rPh sb="2" eb="4">
      <t>シュルイ</t>
    </rPh>
    <phoneticPr fontId="2"/>
  </si>
  <si>
    <t>21度未満</t>
    <rPh sb="2" eb="3">
      <t>ド</t>
    </rPh>
    <rPh sb="3" eb="5">
      <t>ミマン</t>
    </rPh>
    <phoneticPr fontId="2"/>
  </si>
  <si>
    <t>新税率</t>
    <rPh sb="0" eb="1">
      <t>シン</t>
    </rPh>
    <rPh sb="1" eb="3">
      <t>ゼイリツ</t>
    </rPh>
    <phoneticPr fontId="2"/>
  </si>
  <si>
    <t>旧税率</t>
    <rPh sb="0" eb="1">
      <t>キュウ</t>
    </rPh>
    <rPh sb="1" eb="3">
      <t>ゼイリツ</t>
    </rPh>
    <phoneticPr fontId="2"/>
  </si>
  <si>
    <t>引上対象酒類（増税の対象）</t>
    <rPh sb="0" eb="2">
      <t>ヒキア</t>
    </rPh>
    <rPh sb="2" eb="4">
      <t>タイショウ</t>
    </rPh>
    <rPh sb="4" eb="6">
      <t>シュルイ</t>
    </rPh>
    <rPh sb="7" eb="9">
      <t>ゾウゼイ</t>
    </rPh>
    <rPh sb="10" eb="12">
      <t>タイショウ</t>
    </rPh>
    <phoneticPr fontId="2"/>
  </si>
  <si>
    <t>引下対象酒類（減税の対象）</t>
    <rPh sb="0" eb="1">
      <t>イン</t>
    </rPh>
    <rPh sb="1" eb="2">
      <t>シタ</t>
    </rPh>
    <rPh sb="2" eb="4">
      <t>タイショウ</t>
    </rPh>
    <rPh sb="4" eb="6">
      <t>シュルイ</t>
    </rPh>
    <rPh sb="7" eb="9">
      <t>ゲンゼイ</t>
    </rPh>
    <rPh sb="10" eb="12">
      <t>タイショウ</t>
    </rPh>
    <phoneticPr fontId="2"/>
  </si>
  <si>
    <t>％</t>
    <phoneticPr fontId="2"/>
  </si>
  <si>
    <t>ビール系飲料</t>
    <rPh sb="3" eb="4">
      <t>ケイ</t>
    </rPh>
    <rPh sb="4" eb="6">
      <t>インリョウ</t>
    </rPh>
    <phoneticPr fontId="2"/>
  </si>
  <si>
    <t>その他</t>
    <rPh sb="2" eb="3">
      <t>タ</t>
    </rPh>
    <phoneticPr fontId="2"/>
  </si>
  <si>
    <t>（対象外）</t>
    <rPh sb="1" eb="4">
      <t>タイショウガイ</t>
    </rPh>
    <phoneticPr fontId="2"/>
  </si>
  <si>
    <t>麦芽比率25％未満かつ、
アルコール分10度未満</t>
    <rPh sb="0" eb="2">
      <t>バクガ</t>
    </rPh>
    <rPh sb="2" eb="4">
      <t>ヒリツ</t>
    </rPh>
    <rPh sb="7" eb="9">
      <t>ミマン</t>
    </rPh>
    <rPh sb="18" eb="19">
      <t>ブン</t>
    </rPh>
    <rPh sb="21" eb="22">
      <t>ド</t>
    </rPh>
    <rPh sb="22" eb="24">
      <t>ミマン</t>
    </rPh>
    <phoneticPr fontId="2"/>
  </si>
  <si>
    <t>麦芽比率25％以上50％未満かつ、
アルコール分10度未満</t>
    <rPh sb="0" eb="2">
      <t>バクガ</t>
    </rPh>
    <rPh sb="2" eb="4">
      <t>ヒリツ</t>
    </rPh>
    <rPh sb="7" eb="9">
      <t>イジョウ</t>
    </rPh>
    <rPh sb="12" eb="14">
      <t>ミマン</t>
    </rPh>
    <rPh sb="23" eb="24">
      <t>ブン</t>
    </rPh>
    <rPh sb="26" eb="27">
      <t>ド</t>
    </rPh>
    <rPh sb="27" eb="29">
      <t>ミマン</t>
    </rPh>
    <phoneticPr fontId="2"/>
  </si>
  <si>
    <t>差し引き</t>
    <rPh sb="0" eb="1">
      <t>サ</t>
    </rPh>
    <rPh sb="2" eb="3">
      <t>ヒ</t>
    </rPh>
    <phoneticPr fontId="2"/>
  </si>
  <si>
    <t>その他の
発泡性酒類</t>
    <rPh sb="5" eb="8">
      <t>ハッポウセイ</t>
    </rPh>
    <rPh sb="8" eb="10">
      <t>シュルイ</t>
    </rPh>
    <phoneticPr fontId="2"/>
  </si>
  <si>
    <r>
      <t xml:space="preserve">ラベルに「発泡性①」とあるもの
</t>
    </r>
    <r>
      <rPr>
        <sz val="9"/>
        <color theme="1"/>
        <rFont val="ＭＳ ゴシック"/>
        <family val="3"/>
        <charset val="128"/>
      </rPr>
      <t>※　上記「新ジャンル」以外のもの</t>
    </r>
    <rPh sb="5" eb="8">
      <t>ハッポウセイ</t>
    </rPh>
    <rPh sb="18" eb="20">
      <t>ジョウキ</t>
    </rPh>
    <rPh sb="21" eb="22">
      <t>シン</t>
    </rPh>
    <rPh sb="27" eb="29">
      <t>イガイ</t>
    </rPh>
    <phoneticPr fontId="2"/>
  </si>
  <si>
    <r>
      <t xml:space="preserve">雑酒
</t>
    </r>
    <r>
      <rPr>
        <sz val="10"/>
        <color theme="1"/>
        <rFont val="ＭＳ ゴシック"/>
        <family val="3"/>
        <charset val="128"/>
      </rPr>
      <t>※ラベルに「雑酒②」の表示があるものが対象です</t>
    </r>
    <rPh sb="0" eb="1">
      <t>ザツ</t>
    </rPh>
    <rPh sb="1" eb="2">
      <t>サケ</t>
    </rPh>
    <rPh sb="9" eb="10">
      <t>ザツ</t>
    </rPh>
    <rPh sb="10" eb="11">
      <t>サケ</t>
    </rPh>
    <rPh sb="14" eb="16">
      <t>ヒョウジ</t>
    </rPh>
    <rPh sb="22" eb="24">
      <t>タイショウ</t>
    </rPh>
    <phoneticPr fontId="2"/>
  </si>
  <si>
    <t>手続き</t>
    <rPh sb="0" eb="2">
      <t>テツヅキ</t>
    </rPh>
    <phoneticPr fontId="2"/>
  </si>
  <si>
    <t>算出税額
（新）</t>
    <rPh sb="0" eb="2">
      <t>サンシュツ</t>
    </rPh>
    <rPh sb="2" eb="4">
      <t>ゼイガク</t>
    </rPh>
    <rPh sb="6" eb="7">
      <t>シン</t>
    </rPh>
    <phoneticPr fontId="2"/>
  </si>
  <si>
    <t>算出税額
（旧）</t>
    <rPh sb="0" eb="2">
      <t>サンシュツ</t>
    </rPh>
    <rPh sb="2" eb="4">
      <t>ゼイガク</t>
    </rPh>
    <rPh sb="6" eb="7">
      <t>キュウ</t>
    </rPh>
    <phoneticPr fontId="2"/>
  </si>
  <si>
    <t>判定結果</t>
    <rPh sb="0" eb="2">
      <t>ハンテイ</t>
    </rPh>
    <rPh sb="2" eb="4">
      <t>ケッカ</t>
    </rPh>
    <phoneticPr fontId="2"/>
  </si>
  <si>
    <t>申告義務</t>
    <rPh sb="0" eb="2">
      <t>シンコク</t>
    </rPh>
    <rPh sb="2" eb="4">
      <t>ギム</t>
    </rPh>
    <phoneticPr fontId="2"/>
  </si>
  <si>
    <t>差引税額</t>
    <rPh sb="0" eb="1">
      <t>サ</t>
    </rPh>
    <rPh sb="1" eb="2">
      <t>ヒ</t>
    </rPh>
    <rPh sb="2" eb="4">
      <t>ゼイガク</t>
    </rPh>
    <phoneticPr fontId="2"/>
  </si>
  <si>
    <t>↑所持数量の10ml未満の端数を切り捨てたものに税率を乗じ、
　乗じた額の１円未満の端数を切り捨て</t>
    <rPh sb="1" eb="3">
      <t>ショジ</t>
    </rPh>
    <rPh sb="3" eb="5">
      <t>スウリョウ</t>
    </rPh>
    <rPh sb="10" eb="12">
      <t>ミマン</t>
    </rPh>
    <rPh sb="13" eb="15">
      <t>ハスウ</t>
    </rPh>
    <rPh sb="16" eb="17">
      <t>キ</t>
    </rPh>
    <rPh sb="18" eb="19">
      <t>ス</t>
    </rPh>
    <rPh sb="24" eb="26">
      <t>ゼイリツ</t>
    </rPh>
    <rPh sb="27" eb="28">
      <t>ジョウ</t>
    </rPh>
    <rPh sb="32" eb="33">
      <t>ジョウ</t>
    </rPh>
    <rPh sb="35" eb="36">
      <t>ガク</t>
    </rPh>
    <rPh sb="38" eb="39">
      <t>エン</t>
    </rPh>
    <rPh sb="39" eb="41">
      <t>ミマン</t>
    </rPh>
    <rPh sb="42" eb="44">
      <t>ハスウ</t>
    </rPh>
    <rPh sb="45" eb="46">
      <t>キ</t>
    </rPh>
    <rPh sb="47" eb="48">
      <t>ス</t>
    </rPh>
    <phoneticPr fontId="2"/>
  </si>
  <si>
    <t>届出書</t>
    <rPh sb="0" eb="2">
      <t>トドケデ</t>
    </rPh>
    <rPh sb="2" eb="3">
      <t>ショ</t>
    </rPh>
    <phoneticPr fontId="2"/>
  </si>
  <si>
    <t>申告書</t>
    <rPh sb="0" eb="3">
      <t>シンコクショ</t>
    </rPh>
    <phoneticPr fontId="2"/>
  </si>
  <si>
    <t>←０円以下の場合は、そのままの額とし、１円以上の場合は、100円未満を切り捨て</t>
    <rPh sb="2" eb="3">
      <t>エン</t>
    </rPh>
    <rPh sb="3" eb="5">
      <t>イカ</t>
    </rPh>
    <rPh sb="6" eb="8">
      <t>バアイ</t>
    </rPh>
    <rPh sb="15" eb="16">
      <t>ガク</t>
    </rPh>
    <rPh sb="20" eb="21">
      <t>エン</t>
    </rPh>
    <rPh sb="21" eb="23">
      <t>イジョウ</t>
    </rPh>
    <rPh sb="24" eb="26">
      <t>バアイ</t>
    </rPh>
    <rPh sb="31" eb="32">
      <t>エン</t>
    </rPh>
    <rPh sb="32" eb="34">
      <t>ミマン</t>
    </rPh>
    <rPh sb="35" eb="36">
      <t>キ</t>
    </rPh>
    <rPh sb="37" eb="38">
      <t>ス</t>
    </rPh>
    <phoneticPr fontId="2"/>
  </si>
  <si>
    <t>21％未満</t>
    <rPh sb="3" eb="5">
      <t>ミマン</t>
    </rPh>
    <phoneticPr fontId="2"/>
  </si>
  <si>
    <t>引上対象酒類1,800リットル以上</t>
    <rPh sb="0" eb="2">
      <t>ヒキア</t>
    </rPh>
    <rPh sb="2" eb="4">
      <t>タイショウ</t>
    </rPh>
    <rPh sb="4" eb="6">
      <t>シュルイ</t>
    </rPh>
    <rPh sb="15" eb="17">
      <t>イジョウ</t>
    </rPh>
    <phoneticPr fontId="2"/>
  </si>
  <si>
    <t>引上対象酒類1,800リットル未満</t>
    <rPh sb="0" eb="2">
      <t>ヒキア</t>
    </rPh>
    <rPh sb="2" eb="4">
      <t>タイショウ</t>
    </rPh>
    <rPh sb="4" eb="6">
      <t>シュルイ</t>
    </rPh>
    <rPh sb="15" eb="17">
      <t>ミマン</t>
    </rPh>
    <phoneticPr fontId="2"/>
  </si>
  <si>
    <t>引上対象酒類なし</t>
    <rPh sb="0" eb="2">
      <t>ヒキア</t>
    </rPh>
    <rPh sb="2" eb="4">
      <t>タイショウ</t>
    </rPh>
    <rPh sb="4" eb="6">
      <t>シュルイ</t>
    </rPh>
    <phoneticPr fontId="2"/>
  </si>
  <si>
    <t>還付</t>
    <rPh sb="0" eb="2">
      <t>カンプ</t>
    </rPh>
    <phoneticPr fontId="2"/>
  </si>
  <si>
    <t>納付</t>
    <rPh sb="0" eb="2">
      <t>ノウフ</t>
    </rPh>
    <phoneticPr fontId="2"/>
  </si>
  <si>
    <t>納付又は還付</t>
    <rPh sb="0" eb="2">
      <t>ノウフ</t>
    </rPh>
    <rPh sb="2" eb="3">
      <t>マタ</t>
    </rPh>
    <rPh sb="4" eb="6">
      <t>カンプ</t>
    </rPh>
    <phoneticPr fontId="2"/>
  </si>
  <si>
    <t>税額なし</t>
    <rPh sb="0" eb="2">
      <t>ゼイガク</t>
    </rPh>
    <phoneticPr fontId="2"/>
  </si>
  <si>
    <t>アルコール分</t>
    <rPh sb="5" eb="6">
      <t>ブン</t>
    </rPh>
    <phoneticPr fontId="2"/>
  </si>
  <si>
    <t>度</t>
    <rPh sb="0" eb="1">
      <t>ド</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</si>
  <si>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</si>
  <si>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</si>
  <si>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</si>
  <si>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</si>
  <si>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</si>
  <si>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</si>
  <si>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</si>
  <si>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</si>
  <si>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</si>
  <si>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</si>
  <si>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</si>
  <si>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</si>
  <si>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新税率による酒税額</t>
    <rPh sb="0" eb="3">
      <t>シンゼイリツ</t>
    </rPh>
    <rPh sb="6" eb="8">
      <t>シュゼイ</t>
    </rPh>
    <rPh sb="8" eb="9">
      <t>ガク</t>
    </rPh>
    <phoneticPr fontId="2"/>
  </si>
  <si>
    <t>旧税率による酒税額</t>
    <rPh sb="0" eb="1">
      <t>キュウ</t>
    </rPh>
    <rPh sb="1" eb="3">
      <t>ゼイリツ</t>
    </rPh>
    <rPh sb="6" eb="8">
      <t>シュゼイ</t>
    </rPh>
    <rPh sb="8" eb="9">
      <t>ガク</t>
    </rPh>
    <phoneticPr fontId="2"/>
  </si>
  <si>
    <t>（住所）</t>
    <rPh sb="1" eb="3">
      <t>ジュウショ</t>
    </rPh>
    <phoneticPr fontId="2"/>
  </si>
  <si>
    <t>（氏名又は名称）</t>
    <rPh sb="1" eb="3">
      <t>シメイ</t>
    </rPh>
    <rPh sb="3" eb="4">
      <t>マタ</t>
    </rPh>
    <rPh sb="5" eb="7">
      <t>メイショウ</t>
    </rPh>
    <phoneticPr fontId="2"/>
  </si>
  <si>
    <t>いわゆる
新ジャンル</t>
    <rPh sb="5" eb="6">
      <t>シン</t>
    </rPh>
    <phoneticPr fontId="2"/>
  </si>
  <si>
    <t>（注）１　※の酒類は、「その他の発泡性酒類」に該当するものは除きます。</t>
    <rPh sb="1" eb="2">
      <t>チュウ</t>
    </rPh>
    <rPh sb="7" eb="9">
      <t>シュルイ</t>
    </rPh>
    <rPh sb="14" eb="15">
      <t>タ</t>
    </rPh>
    <rPh sb="16" eb="19">
      <t>ハッポウセイ</t>
    </rPh>
    <rPh sb="19" eb="21">
      <t>シュルイ</t>
    </rPh>
    <rPh sb="23" eb="25">
      <t>ガイトウ</t>
    </rPh>
    <rPh sb="30" eb="31">
      <t>ノゾ</t>
    </rPh>
    <phoneticPr fontId="2"/>
  </si>
  <si>
    <t>　　　２　「算出税額(ウ)、(オ)」欄には、１円未満の端数を切り捨てた後の金額を記載してください。</t>
    <rPh sb="6" eb="8">
      <t>サンシュツ</t>
    </rPh>
    <rPh sb="8" eb="10">
      <t>ゼイガク</t>
    </rPh>
    <rPh sb="18" eb="19">
      <t>ラン</t>
    </rPh>
    <rPh sb="23" eb="24">
      <t>エン</t>
    </rPh>
    <rPh sb="24" eb="26">
      <t>ミマン</t>
    </rPh>
    <rPh sb="27" eb="29">
      <t>ハスウ</t>
    </rPh>
    <rPh sb="30" eb="31">
      <t>キ</t>
    </rPh>
    <rPh sb="32" eb="33">
      <t>ス</t>
    </rPh>
    <rPh sb="35" eb="36">
      <t>アト</t>
    </rPh>
    <rPh sb="37" eb="39">
      <t>キンガク</t>
    </rPh>
    <rPh sb="40" eb="42">
      <t>キサイ</t>
    </rPh>
    <phoneticPr fontId="2"/>
  </si>
  <si>
    <t>▲</t>
    <phoneticPr fontId="2"/>
  </si>
  <si>
    <t>（納税申告書①へ転記）</t>
    <rPh sb="1" eb="3">
      <t>ノウゼイ</t>
    </rPh>
    <rPh sb="3" eb="5">
      <t>シンコク</t>
    </rPh>
    <rPh sb="5" eb="6">
      <t>ショ</t>
    </rPh>
    <rPh sb="8" eb="10">
      <t>テンキ</t>
    </rPh>
    <phoneticPr fontId="2"/>
  </si>
  <si>
    <t>円</t>
    <rPh sb="0" eb="1">
      <t>エン</t>
    </rPh>
    <phoneticPr fontId="2"/>
  </si>
  <si>
    <t>ml</t>
    <phoneticPr fontId="2"/>
  </si>
  <si>
    <t>その他の
発泡性酒類</t>
    <rPh sb="2" eb="3">
      <t>タ</t>
    </rPh>
    <rPh sb="5" eb="8">
      <t>ハッポウセイ</t>
    </rPh>
    <rPh sb="8" eb="10">
      <t>シュルイ</t>
    </rPh>
    <phoneticPr fontId="2"/>
  </si>
  <si>
    <t>（ご捺印の必要はありません）</t>
    <phoneticPr fontId="2"/>
  </si>
  <si>
    <t>算出税額
ア×イ
(ウ)</t>
    <rPh sb="0" eb="2">
      <t>サンシュツ</t>
    </rPh>
    <rPh sb="2" eb="4">
      <t>ゼイガク</t>
    </rPh>
    <phoneticPr fontId="2"/>
  </si>
  <si>
    <t>算出税額
ア×エ
(オ)</t>
    <rPh sb="0" eb="2">
      <t>サンシュツ</t>
    </rPh>
    <rPh sb="2" eb="4">
      <t>ゼイガク</t>
    </rPh>
    <phoneticPr fontId="2"/>
  </si>
  <si>
    <t>差引酒税額
ウ－オ</t>
    <rPh sb="0" eb="2">
      <t>サシヒキ</t>
    </rPh>
    <rPh sb="2" eb="4">
      <t>シュゼイ</t>
    </rPh>
    <rPh sb="4" eb="5">
      <t>ガク</t>
    </rPh>
    <phoneticPr fontId="2"/>
  </si>
  <si>
    <t>税率
(１ml当たり)
(イ)</t>
    <rPh sb="0" eb="2">
      <t>ゼイリツ</t>
    </rPh>
    <rPh sb="7" eb="8">
      <t>ア</t>
    </rPh>
    <phoneticPr fontId="2"/>
  </si>
  <si>
    <t>税率
(１ml当たり)
(エ)</t>
    <rPh sb="0" eb="2">
      <t>ゼイリツ</t>
    </rPh>
    <rPh sb="7" eb="8">
      <t>ア</t>
    </rPh>
    <phoneticPr fontId="2"/>
  </si>
  <si>
    <t>その他の
醸造酒</t>
    <rPh sb="2" eb="3">
      <t>タ</t>
    </rPh>
    <rPh sb="5" eb="8">
      <t>ジョウゾウシュ</t>
    </rPh>
    <phoneticPr fontId="2"/>
  </si>
  <si>
    <t>引　上　対　象　酒　類
Ｄ＋Ｅ＋Ｇ</t>
    <rPh sb="0" eb="1">
      <t>イン</t>
    </rPh>
    <rPh sb="2" eb="3">
      <t>ウエ</t>
    </rPh>
    <rPh sb="4" eb="5">
      <t>タイ</t>
    </rPh>
    <rPh sb="6" eb="7">
      <t>ゾウ</t>
    </rPh>
    <rPh sb="8" eb="9">
      <t>サケ</t>
    </rPh>
    <rPh sb="10" eb="11">
      <t>ルイ</t>
    </rPh>
    <phoneticPr fontId="2"/>
  </si>
  <si>
    <t>引　下　対　象　酒　類
Ａ＋Ｂ＋Ｃ＋Ｆ＋Ｈ＋Ｉ</t>
    <rPh sb="0" eb="1">
      <t>イン</t>
    </rPh>
    <rPh sb="2" eb="3">
      <t>シタ</t>
    </rPh>
    <rPh sb="4" eb="5">
      <t>タイ</t>
    </rPh>
    <rPh sb="6" eb="7">
      <t>ゾウ</t>
    </rPh>
    <rPh sb="8" eb="9">
      <t>サケ</t>
    </rPh>
    <rPh sb="10" eb="11">
      <t>ルイ</t>
    </rPh>
    <phoneticPr fontId="2"/>
  </si>
  <si>
    <t>合　　　　　　　　　計
Ｊ＋Ｋ</t>
    <rPh sb="0" eb="1">
      <t>ア</t>
    </rPh>
    <rPh sb="10" eb="11">
      <t>ケイ</t>
    </rPh>
    <phoneticPr fontId="2"/>
  </si>
  <si>
    <t>そ　の　他　の　醸　造　酒　※</t>
    <rPh sb="4" eb="5">
      <t>タ</t>
    </rPh>
    <rPh sb="8" eb="9">
      <t>ジョウ</t>
    </rPh>
    <rPh sb="10" eb="11">
      <t>ヅクリ</t>
    </rPh>
    <rPh sb="12" eb="13">
      <t>サケ</t>
    </rPh>
    <phoneticPr fontId="2"/>
  </si>
  <si>
    <t>清　　　　　　　　　　　酒　※</t>
    <rPh sb="0" eb="1">
      <t>キヨ</t>
    </rPh>
    <rPh sb="12" eb="13">
      <t>サケ</t>
    </rPh>
    <phoneticPr fontId="2"/>
  </si>
  <si>
    <t>果　　　　　実　　　　　酒　※</t>
    <rPh sb="0" eb="1">
      <t>カ</t>
    </rPh>
    <rPh sb="6" eb="7">
      <t>ミ</t>
    </rPh>
    <rPh sb="12" eb="13">
      <t>サケ</t>
    </rPh>
    <phoneticPr fontId="2"/>
  </si>
  <si>
    <r>
      <t xml:space="preserve">雑酒　※
</t>
    </r>
    <r>
      <rPr>
        <sz val="8"/>
        <color theme="1"/>
        <rFont val="ＭＳ 明朝"/>
        <family val="1"/>
        <charset val="128"/>
      </rPr>
      <t>（みりん類似以外）</t>
    </r>
    <rPh sb="0" eb="1">
      <t>ザツ</t>
    </rPh>
    <rPh sb="1" eb="2">
      <t>サケ</t>
    </rPh>
    <rPh sb="9" eb="11">
      <t>ルイジ</t>
    </rPh>
    <rPh sb="11" eb="13">
      <t>イガイ</t>
    </rPh>
    <phoneticPr fontId="2"/>
  </si>
  <si>
    <t>21　度　未　満</t>
    <rPh sb="3" eb="4">
      <t>ド</t>
    </rPh>
    <rPh sb="5" eb="6">
      <t>ミ</t>
    </rPh>
    <rPh sb="7" eb="8">
      <t>マン</t>
    </rPh>
    <phoneticPr fontId="2"/>
  </si>
  <si>
    <t>税理士法上の
書面提出の有無</t>
    <rPh sb="0" eb="3">
      <t>ゼイリシ</t>
    </rPh>
    <rPh sb="3" eb="4">
      <t>ホウ</t>
    </rPh>
    <rPh sb="4" eb="5">
      <t>ウエ</t>
    </rPh>
    <rPh sb="7" eb="9">
      <t>ショメン</t>
    </rPh>
    <rPh sb="9" eb="11">
      <t>テイシュツ</t>
    </rPh>
    <rPh sb="12" eb="14">
      <t>ウム</t>
    </rPh>
    <phoneticPr fontId="2"/>
  </si>
  <si>
    <t>□</t>
  </si>
  <si>
    <t>□</t>
    <phoneticPr fontId="2"/>
  </si>
  <si>
    <t>税理士法第30条の書面提出有</t>
    <rPh sb="0" eb="3">
      <t>ゼイリシ</t>
    </rPh>
    <rPh sb="3" eb="4">
      <t>ホウ</t>
    </rPh>
    <rPh sb="4" eb="5">
      <t>ダイ</t>
    </rPh>
    <rPh sb="7" eb="8">
      <t>ジョウ</t>
    </rPh>
    <rPh sb="9" eb="11">
      <t>ショメン</t>
    </rPh>
    <rPh sb="11" eb="13">
      <t>テイシュツ</t>
    </rPh>
    <rPh sb="13" eb="14">
      <t>アリ</t>
    </rPh>
    <phoneticPr fontId="2"/>
  </si>
  <si>
    <t>税理士法第33条の２の書面提出有</t>
    <rPh sb="0" eb="3">
      <t>ゼイリシ</t>
    </rPh>
    <rPh sb="3" eb="4">
      <t>ホウ</t>
    </rPh>
    <rPh sb="4" eb="5">
      <t>ダイ</t>
    </rPh>
    <rPh sb="7" eb="8">
      <t>ジョウ</t>
    </rPh>
    <rPh sb="11" eb="13">
      <t>ショメン</t>
    </rPh>
    <rPh sb="13" eb="15">
      <t>テイシュツ</t>
    </rPh>
    <rPh sb="15" eb="16">
      <t>アリ</t>
    </rPh>
    <phoneticPr fontId="2"/>
  </si>
  <si>
    <t>税 理 士
署名押印</t>
    <rPh sb="0" eb="1">
      <t>ゼイ</t>
    </rPh>
    <rPh sb="2" eb="3">
      <t>リ</t>
    </rPh>
    <rPh sb="4" eb="5">
      <t>シ</t>
    </rPh>
    <rPh sb="6" eb="8">
      <t>ショメイ</t>
    </rPh>
    <rPh sb="8" eb="10">
      <t>オウイン</t>
    </rPh>
    <phoneticPr fontId="2"/>
  </si>
  <si>
    <t>印</t>
    <rPh sb="0" eb="1">
      <t>イン</t>
    </rPh>
    <phoneticPr fontId="2"/>
  </si>
  <si>
    <t>通信日付印</t>
    <rPh sb="0" eb="2">
      <t>ツウシン</t>
    </rPh>
    <rPh sb="2" eb="5">
      <t>ヒヅケイン</t>
    </rPh>
    <phoneticPr fontId="2"/>
  </si>
  <si>
    <t>※</t>
  </si>
  <si>
    <t>※</t>
    <phoneticPr fontId="2"/>
  </si>
  <si>
    <t>確認
者印</t>
    <rPh sb="0" eb="2">
      <t>カクニン</t>
    </rPh>
    <rPh sb="3" eb="4">
      <t>シャ</t>
    </rPh>
    <rPh sb="4" eb="5">
      <t>イン</t>
    </rPh>
    <phoneticPr fontId="2"/>
  </si>
  <si>
    <t>※</t>
    <phoneticPr fontId="2"/>
  </si>
  <si>
    <t>審査
者印</t>
    <rPh sb="0" eb="2">
      <t>シンサ</t>
    </rPh>
    <rPh sb="3" eb="4">
      <t>シャ</t>
    </rPh>
    <rPh sb="4" eb="5">
      <t>イン</t>
    </rPh>
    <phoneticPr fontId="2"/>
  </si>
  <si>
    <t>身元
確認</t>
    <rPh sb="0" eb="2">
      <t>ミモト</t>
    </rPh>
    <rPh sb="3" eb="5">
      <t>カクニン</t>
    </rPh>
    <phoneticPr fontId="2"/>
  </si>
  <si>
    <t>※</t>
    <phoneticPr fontId="2"/>
  </si>
  <si>
    <t>□済</t>
    <rPh sb="1" eb="2">
      <t>ス</t>
    </rPh>
    <phoneticPr fontId="2"/>
  </si>
  <si>
    <t>□未済</t>
    <rPh sb="1" eb="2">
      <t>ミ</t>
    </rPh>
    <rPh sb="2" eb="3">
      <t>ス</t>
    </rPh>
    <phoneticPr fontId="2"/>
  </si>
  <si>
    <t>個人番号カード／通知カード
運転免許証・その他（　　）</t>
    <rPh sb="14" eb="16">
      <t>ウンテン</t>
    </rPh>
    <phoneticPr fontId="2"/>
  </si>
  <si>
    <t>↓個人番号の記載に当たっては、左端を空欄とし、ここから記載してください。</t>
    <rPh sb="1" eb="3">
      <t>コジン</t>
    </rPh>
    <rPh sb="3" eb="5">
      <t>バンゴウ</t>
    </rPh>
    <rPh sb="6" eb="8">
      <t>キサイ</t>
    </rPh>
    <rPh sb="9" eb="10">
      <t>ア</t>
    </rPh>
    <rPh sb="15" eb="17">
      <t>ヒダリハシ</t>
    </rPh>
    <rPh sb="18" eb="20">
      <t>クウラン</t>
    </rPh>
    <rPh sb="27" eb="29">
      <t>キサイ</t>
    </rPh>
    <phoneticPr fontId="2"/>
  </si>
  <si>
    <t>個人番号又は
法人番号</t>
    <rPh sb="0" eb="2">
      <t>コジン</t>
    </rPh>
    <rPh sb="2" eb="4">
      <t>バンゴウ</t>
    </rPh>
    <rPh sb="4" eb="5">
      <t>マタ</t>
    </rPh>
    <rPh sb="7" eb="9">
      <t>ホウジン</t>
    </rPh>
    <rPh sb="9" eb="11">
      <t>バンゴウ</t>
    </rPh>
    <phoneticPr fontId="2"/>
  </si>
  <si>
    <t>（電話）</t>
    <rPh sb="1" eb="3">
      <t>デンワ</t>
    </rPh>
    <phoneticPr fontId="2"/>
  </si>
  <si>
    <t>局</t>
    <rPh sb="0" eb="1">
      <t>キョク</t>
    </rPh>
    <phoneticPr fontId="2"/>
  </si>
  <si>
    <t>番</t>
    <rPh sb="0" eb="1">
      <t>バン</t>
    </rPh>
    <phoneticPr fontId="2"/>
  </si>
  <si>
    <t>（</t>
    <phoneticPr fontId="2"/>
  </si>
  <si>
    <t>）</t>
    <phoneticPr fontId="2"/>
  </si>
  <si>
    <t>（貯蔵場所の所在地）〒</t>
    <rPh sb="1" eb="3">
      <t>チョゾウ</t>
    </rPh>
    <rPh sb="3" eb="5">
      <t>バショ</t>
    </rPh>
    <rPh sb="6" eb="9">
      <t>ショザイチ</t>
    </rPh>
    <phoneticPr fontId="2"/>
  </si>
  <si>
    <t>－</t>
    <phoneticPr fontId="2"/>
  </si>
  <si>
    <t>（ふりがな）</t>
    <phoneticPr fontId="2"/>
  </si>
  <si>
    <t>（貯蔵場所の名称）</t>
    <rPh sb="1" eb="3">
      <t>チョゾウ</t>
    </rPh>
    <rPh sb="3" eb="5">
      <t>バショ</t>
    </rPh>
    <rPh sb="6" eb="8">
      <t>メイショウ</t>
    </rPh>
    <phoneticPr fontId="2"/>
  </si>
  <si>
    <t>貯蔵場所</t>
    <rPh sb="0" eb="2">
      <t>チョゾウ</t>
    </rPh>
    <rPh sb="2" eb="4">
      <t>バショ</t>
    </rPh>
    <phoneticPr fontId="2"/>
  </si>
  <si>
    <t>（氏名又は名称及び代表者氏名）</t>
    <rPh sb="1" eb="3">
      <t>シメイ</t>
    </rPh>
    <rPh sb="3" eb="4">
      <t>マタ</t>
    </rPh>
    <rPh sb="5" eb="7">
      <t>メイショウ</t>
    </rPh>
    <rPh sb="7" eb="8">
      <t>オヨ</t>
    </rPh>
    <rPh sb="9" eb="12">
      <t>ダイヒョウシャ</t>
    </rPh>
    <rPh sb="12" eb="14">
      <t>シメイ</t>
    </rPh>
    <phoneticPr fontId="2"/>
  </si>
  <si>
    <t>（住所）〒</t>
    <rPh sb="1" eb="3">
      <t>ジュウショ</t>
    </rPh>
    <phoneticPr fontId="2"/>
  </si>
  <si>
    <t>整理番号</t>
    <rPh sb="0" eb="2">
      <t>セイリ</t>
    </rPh>
    <rPh sb="2" eb="4">
      <t>バンゴウ</t>
    </rPh>
    <phoneticPr fontId="2"/>
  </si>
  <si>
    <t>確認
書類</t>
    <rPh sb="0" eb="2">
      <t>カクニン</t>
    </rPh>
    <rPh sb="3" eb="5">
      <t>ショルイ</t>
    </rPh>
    <phoneticPr fontId="2"/>
  </si>
  <si>
    <t>税務署長　殿</t>
    <rPh sb="0" eb="3">
      <t>ゼイムショ</t>
    </rPh>
    <rPh sb="3" eb="4">
      <t>チョウ</t>
    </rPh>
    <rPh sb="5" eb="6">
      <t>トノ</t>
    </rPh>
    <phoneticPr fontId="2"/>
  </si>
  <si>
    <t>令和</t>
    <rPh sb="0" eb="2">
      <t>レイワ</t>
    </rPh>
    <phoneticPr fontId="2"/>
  </si>
  <si>
    <t>年</t>
    <rPh sb="0" eb="1">
      <t>ネン</t>
    </rPh>
    <phoneticPr fontId="2"/>
  </si>
  <si>
    <t>月</t>
    <rPh sb="0" eb="1">
      <t>ガツ</t>
    </rPh>
    <phoneticPr fontId="2"/>
  </si>
  <si>
    <t>日</t>
    <rPh sb="0" eb="1">
      <t>ヒ</t>
    </rPh>
    <phoneticPr fontId="2"/>
  </si>
  <si>
    <t>手持品課税等の適用に当たって参考となる事項があれば記載してください。</t>
    <rPh sb="0" eb="2">
      <t>テモ</t>
    </rPh>
    <rPh sb="2" eb="3">
      <t>ヒン</t>
    </rPh>
    <rPh sb="3" eb="5">
      <t>カゼイ</t>
    </rPh>
    <rPh sb="5" eb="6">
      <t>トウ</t>
    </rPh>
    <rPh sb="7" eb="9">
      <t>テキヨウ</t>
    </rPh>
    <rPh sb="10" eb="11">
      <t>ア</t>
    </rPh>
    <rPh sb="14" eb="16">
      <t>サンコウ</t>
    </rPh>
    <rPh sb="19" eb="21">
      <t>ジコウ</t>
    </rPh>
    <rPh sb="25" eb="27">
      <t>キサイ</t>
    </rPh>
    <phoneticPr fontId="2"/>
  </si>
  <si>
    <t>（例）届出書に記載した貯蔵場所以外に、酒類を所持している場所がある場合には、その場所の所在地・名称</t>
    <rPh sb="1" eb="2">
      <t>レイ</t>
    </rPh>
    <rPh sb="3" eb="6">
      <t>トドケデショ</t>
    </rPh>
    <rPh sb="7" eb="9">
      <t>キサイ</t>
    </rPh>
    <rPh sb="11" eb="13">
      <t>チョゾウ</t>
    </rPh>
    <rPh sb="13" eb="15">
      <t>バショ</t>
    </rPh>
    <rPh sb="15" eb="17">
      <t>イガイ</t>
    </rPh>
    <rPh sb="19" eb="21">
      <t>シュルイ</t>
    </rPh>
    <rPh sb="22" eb="24">
      <t>ショジ</t>
    </rPh>
    <rPh sb="28" eb="30">
      <t>バショ</t>
    </rPh>
    <rPh sb="33" eb="35">
      <t>バアイ</t>
    </rPh>
    <rPh sb="40" eb="42">
      <t>バショ</t>
    </rPh>
    <rPh sb="43" eb="46">
      <t>ショザイチ</t>
    </rPh>
    <rPh sb="47" eb="49">
      <t>メイショウ</t>
    </rPh>
    <phoneticPr fontId="2"/>
  </si>
  <si>
    <t>（注）１　※印欄は、記載しないでください。</t>
    <rPh sb="1" eb="2">
      <t>チュウ</t>
    </rPh>
    <rPh sb="6" eb="7">
      <t>シルシ</t>
    </rPh>
    <rPh sb="7" eb="8">
      <t>ラン</t>
    </rPh>
    <rPh sb="10" eb="12">
      <t>キサイ</t>
    </rPh>
    <phoneticPr fontId="2"/>
  </si>
  <si>
    <t>収　受　印</t>
    <rPh sb="0" eb="1">
      <t>オサム</t>
    </rPh>
    <rPh sb="2" eb="3">
      <t>ウケ</t>
    </rPh>
    <rPh sb="4" eb="5">
      <t>イン</t>
    </rPh>
    <phoneticPr fontId="2"/>
  </si>
  <si>
    <t>　　　２　「税理士法上の書面提出の有無」欄は、当該届出書を提出する税理士又は税理士法人が記載しますので、事業者の方は
　　　　記載しないでください。</t>
    <rPh sb="6" eb="9">
      <t>ゼイリシ</t>
    </rPh>
    <rPh sb="9" eb="10">
      <t>ホウ</t>
    </rPh>
    <rPh sb="10" eb="11">
      <t>ウエ</t>
    </rPh>
    <rPh sb="12" eb="14">
      <t>ショメン</t>
    </rPh>
    <rPh sb="14" eb="16">
      <t>テイシュツ</t>
    </rPh>
    <rPh sb="17" eb="19">
      <t>ウム</t>
    </rPh>
    <rPh sb="20" eb="21">
      <t>ラン</t>
    </rPh>
    <rPh sb="23" eb="25">
      <t>トウガイ</t>
    </rPh>
    <rPh sb="25" eb="28">
      <t>トドケデショ</t>
    </rPh>
    <rPh sb="29" eb="31">
      <t>テイシュツ</t>
    </rPh>
    <rPh sb="33" eb="36">
      <t>ゼイリシ</t>
    </rPh>
    <rPh sb="36" eb="37">
      <t>マタ</t>
    </rPh>
    <rPh sb="38" eb="41">
      <t>ゼイリシ</t>
    </rPh>
    <rPh sb="41" eb="43">
      <t>ホウジン</t>
    </rPh>
    <rPh sb="44" eb="46">
      <t>キサイ</t>
    </rPh>
    <rPh sb="52" eb="54">
      <t>ジギョウ</t>
    </rPh>
    <rPh sb="54" eb="55">
      <t>シャ</t>
    </rPh>
    <rPh sb="56" eb="57">
      <t>カタ</t>
    </rPh>
    <rPh sb="63" eb="65">
      <t>キサイ</t>
    </rPh>
    <phoneticPr fontId="2"/>
  </si>
  <si>
    <t>酒税の手持品課税等の適用を受ける旨の届出書（令和２年10月１日分）</t>
    <rPh sb="0" eb="2">
      <t>シュゼイ</t>
    </rPh>
    <rPh sb="3" eb="5">
      <t>テモ</t>
    </rPh>
    <rPh sb="5" eb="6">
      <t>ヒン</t>
    </rPh>
    <rPh sb="6" eb="8">
      <t>カゼイ</t>
    </rPh>
    <rPh sb="8" eb="9">
      <t>トウ</t>
    </rPh>
    <rPh sb="10" eb="12">
      <t>テキヨウ</t>
    </rPh>
    <rPh sb="13" eb="14">
      <t>ウ</t>
    </rPh>
    <rPh sb="16" eb="17">
      <t>ムネ</t>
    </rPh>
    <rPh sb="18" eb="21">
      <t>トドケデショ</t>
    </rPh>
    <rPh sb="22" eb="24">
      <t>レイワ</t>
    </rPh>
    <rPh sb="25" eb="26">
      <t>ネン</t>
    </rPh>
    <rPh sb="28" eb="29">
      <t>ガツ</t>
    </rPh>
    <rPh sb="30" eb="31">
      <t>ニチ</t>
    </rPh>
    <rPh sb="31" eb="32">
      <t>ブン</t>
    </rPh>
    <phoneticPr fontId="2"/>
  </si>
  <si>
    <t>そ　の　他　参　考　と　な　る　べ　き　事　項</t>
    <rPh sb="4" eb="5">
      <t>タ</t>
    </rPh>
    <rPh sb="6" eb="7">
      <t>サン</t>
    </rPh>
    <rPh sb="8" eb="9">
      <t>コウ</t>
    </rPh>
    <rPh sb="20" eb="21">
      <t>コト</t>
    </rPh>
    <rPh sb="22" eb="23">
      <t>コウ</t>
    </rPh>
    <phoneticPr fontId="2"/>
  </si>
  <si>
    <t>結果</t>
    <rPh sb="0" eb="2">
      <t>ケッカ</t>
    </rPh>
    <phoneticPr fontId="2"/>
  </si>
  <si>
    <t>引上対象</t>
    <rPh sb="0" eb="2">
      <t>ヒキア</t>
    </rPh>
    <rPh sb="2" eb="4">
      <t>タイショウ</t>
    </rPh>
    <phoneticPr fontId="2"/>
  </si>
  <si>
    <t>差引税額</t>
    <rPh sb="0" eb="2">
      <t>サシヒキ</t>
    </rPh>
    <rPh sb="2" eb="4">
      <t>ゼイガク</t>
    </rPh>
    <phoneticPr fontId="2"/>
  </si>
  <si>
    <t>届出書</t>
    <rPh sb="0" eb="2">
      <t>トドケデ</t>
    </rPh>
    <rPh sb="2" eb="3">
      <t>ショ</t>
    </rPh>
    <phoneticPr fontId="2"/>
  </si>
  <si>
    <t>申告書</t>
    <rPh sb="0" eb="3">
      <t>シンコクショ</t>
    </rPh>
    <phoneticPr fontId="2"/>
  </si>
  <si>
    <t>↓判定結果と、その内容</t>
    <rPh sb="1" eb="3">
      <t>ハンテイ</t>
    </rPh>
    <rPh sb="3" eb="5">
      <t>ケッカ</t>
    </rPh>
    <rPh sb="9" eb="11">
      <t>ナイヨウ</t>
    </rPh>
    <phoneticPr fontId="2"/>
  </si>
  <si>
    <t>内容量</t>
    <rPh sb="0" eb="3">
      <t>ナイヨウリョウ</t>
    </rPh>
    <phoneticPr fontId="2"/>
  </si>
  <si>
    <t>バラ</t>
    <phoneticPr fontId="2"/>
  </si>
  <si>
    <t>６缶パック</t>
    <rPh sb="1" eb="2">
      <t>カン</t>
    </rPh>
    <phoneticPr fontId="2"/>
  </si>
  <si>
    <t>本</t>
    <rPh sb="0" eb="1">
      <t>ホン</t>
    </rPh>
    <phoneticPr fontId="2"/>
  </si>
  <si>
    <t>パック</t>
    <phoneticPr fontId="2"/>
  </si>
  <si>
    <t>ケース</t>
    <phoneticPr fontId="2"/>
  </si>
  <si>
    <t>バラ</t>
    <phoneticPr fontId="2"/>
  </si>
  <si>
    <t>24本入りケース</t>
    <rPh sb="2" eb="3">
      <t>ホン</t>
    </rPh>
    <rPh sb="3" eb="4">
      <t>イ</t>
    </rPh>
    <phoneticPr fontId="2"/>
  </si>
  <si>
    <t>20本入りケース</t>
    <rPh sb="2" eb="3">
      <t>ホン</t>
    </rPh>
    <rPh sb="3" eb="4">
      <t>イ</t>
    </rPh>
    <phoneticPr fontId="2"/>
  </si>
  <si>
    <t>30本入りケース</t>
    <rPh sb="2" eb="3">
      <t>ホン</t>
    </rPh>
    <rPh sb="3" eb="4">
      <t>イ</t>
    </rPh>
    <phoneticPr fontId="2"/>
  </si>
  <si>
    <t>在庫数量</t>
    <rPh sb="0" eb="2">
      <t>ザイコ</t>
    </rPh>
    <rPh sb="2" eb="4">
      <t>スウリョウ</t>
    </rPh>
    <phoneticPr fontId="2"/>
  </si>
  <si>
    <t>缶</t>
    <rPh sb="0" eb="1">
      <t>カン</t>
    </rPh>
    <phoneticPr fontId="2"/>
  </si>
  <si>
    <t>ビン</t>
    <phoneticPr fontId="2"/>
  </si>
  <si>
    <t>樽</t>
    <rPh sb="0" eb="1">
      <t>タル</t>
    </rPh>
    <phoneticPr fontId="2"/>
  </si>
  <si>
    <t>荷姿</t>
    <rPh sb="0" eb="1">
      <t>ニ</t>
    </rPh>
    <rPh sb="1" eb="2">
      <t>スガタ</t>
    </rPh>
    <phoneticPr fontId="2"/>
  </si>
  <si>
    <t>容器</t>
    <rPh sb="0" eb="2">
      <t>ヨウキ</t>
    </rPh>
    <phoneticPr fontId="2"/>
  </si>
  <si>
    <t>内容量
(ml)</t>
    <rPh sb="0" eb="3">
      <t>ナイヨウリョウ</t>
    </rPh>
    <phoneticPr fontId="2"/>
  </si>
  <si>
    <t>所持数量
(ml)</t>
    <rPh sb="0" eb="2">
      <t>ショジ</t>
    </rPh>
    <rPh sb="2" eb="4">
      <t>スウリョウ</t>
    </rPh>
    <phoneticPr fontId="2"/>
  </si>
  <si>
    <t>ビール</t>
    <phoneticPr fontId="2"/>
  </si>
  <si>
    <t>在庫数量・所持数量（ビール）</t>
    <rPh sb="0" eb="2">
      <t>ザイコ</t>
    </rPh>
    <rPh sb="2" eb="4">
      <t>スウリョウ</t>
    </rPh>
    <rPh sb="5" eb="7">
      <t>ショジ</t>
    </rPh>
    <rPh sb="7" eb="9">
      <t>スウリョウ</t>
    </rPh>
    <phoneticPr fontId="2"/>
  </si>
  <si>
    <t>貯蔵場所の所在地</t>
    <rPh sb="0" eb="2">
      <t>チョゾウ</t>
    </rPh>
    <rPh sb="2" eb="4">
      <t>バショ</t>
    </rPh>
    <rPh sb="5" eb="8">
      <t>ショザイチ</t>
    </rPh>
    <phoneticPr fontId="2"/>
  </si>
  <si>
    <t>貯蔵場所の名称</t>
    <rPh sb="0" eb="2">
      <t>チョゾウ</t>
    </rPh>
    <rPh sb="2" eb="4">
      <t>バショ</t>
    </rPh>
    <rPh sb="5" eb="7">
      <t>メイショウ</t>
    </rPh>
    <phoneticPr fontId="2"/>
  </si>
  <si>
    <t>区分</t>
    <rPh sb="0" eb="2">
      <t>クブン</t>
    </rPh>
    <phoneticPr fontId="2"/>
  </si>
  <si>
    <t>所持数量計(ml)：</t>
    <rPh sb="0" eb="2">
      <t>ショジ</t>
    </rPh>
    <rPh sb="2" eb="4">
      <t>スウリョウ</t>
    </rPh>
    <rPh sb="4" eb="5">
      <t>ケイ</t>
    </rPh>
    <phoneticPr fontId="2"/>
  </si>
  <si>
    <t>ビン</t>
    <phoneticPr fontId="2"/>
  </si>
  <si>
    <t>紙パック</t>
    <rPh sb="0" eb="1">
      <t>カミ</t>
    </rPh>
    <phoneticPr fontId="2"/>
  </si>
  <si>
    <t>税　　　額　　　算　　　出　　　表</t>
    <rPh sb="0" eb="1">
      <t>ゼイ</t>
    </rPh>
    <rPh sb="4" eb="5">
      <t>ガク</t>
    </rPh>
    <rPh sb="8" eb="9">
      <t>サン</t>
    </rPh>
    <rPh sb="12" eb="13">
      <t>デ</t>
    </rPh>
    <rPh sb="16" eb="17">
      <t>ヒョウ</t>
    </rPh>
    <phoneticPr fontId="2"/>
  </si>
  <si>
    <t>発泡酒（麦芽比率50％以上又はアルコール分10度以上）</t>
    <rPh sb="0" eb="3">
      <t>ハッポウシュ</t>
    </rPh>
    <phoneticPr fontId="2"/>
  </si>
  <si>
    <t>新ジャンル（その他の醸造酒）</t>
    <rPh sb="0" eb="1">
      <t>シン</t>
    </rPh>
    <rPh sb="8" eb="9">
      <t>タ</t>
    </rPh>
    <rPh sb="10" eb="13">
      <t>ジョウゾウシュ</t>
    </rPh>
    <phoneticPr fontId="2"/>
  </si>
  <si>
    <t>新ジャンル（リキュール）</t>
    <rPh sb="0" eb="1">
      <t>シン</t>
    </rPh>
    <phoneticPr fontId="2"/>
  </si>
  <si>
    <t>その他の発泡性酒類（ラベルに「（発泡性）②」の表示がある商品）</t>
    <rPh sb="2" eb="3">
      <t>タ</t>
    </rPh>
    <rPh sb="4" eb="7">
      <t>ハッポウセイ</t>
    </rPh>
    <rPh sb="7" eb="9">
      <t>シュルイ</t>
    </rPh>
    <phoneticPr fontId="2"/>
  </si>
  <si>
    <t>６本入りケース</t>
    <rPh sb="1" eb="2">
      <t>ホン</t>
    </rPh>
    <rPh sb="2" eb="3">
      <t>イ</t>
    </rPh>
    <phoneticPr fontId="2"/>
  </si>
  <si>
    <t>ケース</t>
    <phoneticPr fontId="2"/>
  </si>
  <si>
    <t>12本入りケース</t>
    <rPh sb="2" eb="3">
      <t>ホン</t>
    </rPh>
    <rPh sb="3" eb="4">
      <t>イ</t>
    </rPh>
    <phoneticPr fontId="2"/>
  </si>
  <si>
    <t>４本入りケース</t>
    <rPh sb="1" eb="2">
      <t>ホン</t>
    </rPh>
    <rPh sb="2" eb="3">
      <t>イ</t>
    </rPh>
    <phoneticPr fontId="2"/>
  </si>
  <si>
    <t>キュービテナー</t>
    <phoneticPr fontId="2"/>
  </si>
  <si>
    <t>箱</t>
    <rPh sb="0" eb="1">
      <t>ハコ</t>
    </rPh>
    <phoneticPr fontId="2"/>
  </si>
  <si>
    <r>
      <t xml:space="preserve">在庫数量・所持数量（発泡酒）
</t>
    </r>
    <r>
      <rPr>
        <sz val="10"/>
        <color theme="1"/>
        <rFont val="ＭＳ ゴシック"/>
        <family val="3"/>
        <charset val="128"/>
      </rPr>
      <t>《</t>
    </r>
    <r>
      <rPr>
        <u/>
        <sz val="10"/>
        <color theme="1"/>
        <rFont val="ＭＳ ゴシック"/>
        <family val="3"/>
        <charset val="128"/>
      </rPr>
      <t>麦芽比率50％以上又はアルコール分10度以上のもの</t>
    </r>
    <r>
      <rPr>
        <sz val="10"/>
        <color theme="1"/>
        <rFont val="ＭＳ ゴシック"/>
        <family val="3"/>
        <charset val="128"/>
      </rPr>
      <t>》</t>
    </r>
    <rPh sb="0" eb="2">
      <t>ザイコ</t>
    </rPh>
    <rPh sb="2" eb="4">
      <t>スウリョウ</t>
    </rPh>
    <rPh sb="5" eb="7">
      <t>ショジ</t>
    </rPh>
    <rPh sb="7" eb="9">
      <t>スウリョウ</t>
    </rPh>
    <rPh sb="10" eb="13">
      <t>ハッポウシュ</t>
    </rPh>
    <rPh sb="16" eb="18">
      <t>バクガ</t>
    </rPh>
    <rPh sb="18" eb="20">
      <t>ヒリツ</t>
    </rPh>
    <phoneticPr fontId="2"/>
  </si>
  <si>
    <r>
      <t xml:space="preserve">在庫数量・所持数量（新ジャンル）
</t>
    </r>
    <r>
      <rPr>
        <sz val="10"/>
        <color theme="1"/>
        <rFont val="ＭＳ ゴシック"/>
        <family val="3"/>
        <charset val="128"/>
      </rPr>
      <t>《</t>
    </r>
    <r>
      <rPr>
        <u/>
        <sz val="10"/>
        <color theme="1"/>
        <rFont val="ＭＳ ゴシック"/>
        <family val="3"/>
        <charset val="128"/>
      </rPr>
      <t>その他の醸造酒</t>
    </r>
    <r>
      <rPr>
        <sz val="10"/>
        <color theme="1"/>
        <rFont val="ＭＳ ゴシック"/>
        <family val="3"/>
        <charset val="128"/>
      </rPr>
      <t>》</t>
    </r>
    <rPh sb="0" eb="2">
      <t>ザイコ</t>
    </rPh>
    <rPh sb="2" eb="4">
      <t>スウリョウ</t>
    </rPh>
    <rPh sb="5" eb="7">
      <t>ショジ</t>
    </rPh>
    <rPh sb="7" eb="9">
      <t>スウリョウ</t>
    </rPh>
    <rPh sb="10" eb="11">
      <t>シン</t>
    </rPh>
    <rPh sb="20" eb="21">
      <t>タ</t>
    </rPh>
    <rPh sb="22" eb="25">
      <t>ジョウゾウシュ</t>
    </rPh>
    <phoneticPr fontId="2"/>
  </si>
  <si>
    <r>
      <t xml:space="preserve">在庫数量・所持数量（新ジャンル）
</t>
    </r>
    <r>
      <rPr>
        <sz val="10"/>
        <color theme="1"/>
        <rFont val="ＭＳ ゴシック"/>
        <family val="3"/>
        <charset val="128"/>
      </rPr>
      <t>《</t>
    </r>
    <r>
      <rPr>
        <u/>
        <sz val="10"/>
        <color theme="1"/>
        <rFont val="ＭＳ ゴシック"/>
        <family val="3"/>
        <charset val="128"/>
      </rPr>
      <t>リキュール</t>
    </r>
    <r>
      <rPr>
        <sz val="10"/>
        <color theme="1"/>
        <rFont val="ＭＳ ゴシック"/>
        <family val="3"/>
        <charset val="128"/>
      </rPr>
      <t>》</t>
    </r>
    <rPh sb="0" eb="2">
      <t>ザイコ</t>
    </rPh>
    <rPh sb="2" eb="4">
      <t>スウリョウ</t>
    </rPh>
    <rPh sb="5" eb="7">
      <t>ショジ</t>
    </rPh>
    <rPh sb="7" eb="9">
      <t>スウリョウ</t>
    </rPh>
    <rPh sb="10" eb="11">
      <t>シン</t>
    </rPh>
    <phoneticPr fontId="2"/>
  </si>
  <si>
    <r>
      <t xml:space="preserve">在庫数量・所持数量（その他の発泡性酒類）
</t>
    </r>
    <r>
      <rPr>
        <sz val="10"/>
        <color theme="1"/>
        <rFont val="ＭＳ ゴシック"/>
        <family val="3"/>
        <charset val="128"/>
      </rPr>
      <t>《</t>
    </r>
    <r>
      <rPr>
        <u/>
        <sz val="10"/>
        <color theme="1"/>
        <rFont val="ＭＳ ゴシック"/>
        <family val="3"/>
        <charset val="128"/>
      </rPr>
      <t>ラベルに「（発泡性）②」の表示がある商品</t>
    </r>
    <r>
      <rPr>
        <sz val="10"/>
        <color theme="1"/>
        <rFont val="ＭＳ ゴシック"/>
        <family val="3"/>
        <charset val="128"/>
      </rPr>
      <t>》</t>
    </r>
    <rPh sb="0" eb="2">
      <t>ザイコ</t>
    </rPh>
    <rPh sb="2" eb="4">
      <t>スウリョウ</t>
    </rPh>
    <rPh sb="5" eb="7">
      <t>ショジ</t>
    </rPh>
    <rPh sb="7" eb="9">
      <t>スウリョウ</t>
    </rPh>
    <rPh sb="12" eb="13">
      <t>タ</t>
    </rPh>
    <rPh sb="14" eb="17">
      <t>ハッポウセイ</t>
    </rPh>
    <rPh sb="17" eb="19">
      <t>シュルイ</t>
    </rPh>
    <rPh sb="28" eb="31">
      <t>ハッポウセイ</t>
    </rPh>
    <rPh sb="35" eb="37">
      <t>ヒョウジ</t>
    </rPh>
    <rPh sb="40" eb="42">
      <t>ショウヒン</t>
    </rPh>
    <phoneticPr fontId="2"/>
  </si>
  <si>
    <t>ボトル（ビン）</t>
    <phoneticPr fontId="2"/>
  </si>
  <si>
    <t>雑酒</t>
    <rPh sb="0" eb="1">
      <t>ザツ</t>
    </rPh>
    <rPh sb="1" eb="2">
      <t>サケ</t>
    </rPh>
    <phoneticPr fontId="2"/>
  </si>
  <si>
    <t>旧税率</t>
    <rPh sb="0" eb="3">
      <t>キュウゼイリツ</t>
    </rPh>
    <phoneticPr fontId="2"/>
  </si>
  <si>
    <t>算出税額（新）</t>
    <rPh sb="0" eb="2">
      <t>サンシュツ</t>
    </rPh>
    <rPh sb="2" eb="4">
      <t>ゼイガク</t>
    </rPh>
    <rPh sb="5" eb="6">
      <t>シン</t>
    </rPh>
    <phoneticPr fontId="2"/>
  </si>
  <si>
    <t>算出税額（旧）</t>
    <rPh sb="0" eb="2">
      <t>サンシュツ</t>
    </rPh>
    <rPh sb="2" eb="4">
      <t>ゼイガク</t>
    </rPh>
    <rPh sb="5" eb="6">
      <t>キュウ</t>
    </rPh>
    <phoneticPr fontId="2"/>
  </si>
  <si>
    <t>差引酒税額</t>
    <rPh sb="0" eb="2">
      <t>サシヒキ</t>
    </rPh>
    <rPh sb="2" eb="4">
      <t>シュゼイ</t>
    </rPh>
    <rPh sb="4" eb="5">
      <t>ガク</t>
    </rPh>
    <phoneticPr fontId="2"/>
  </si>
  <si>
    <t>算出税額（新）計</t>
    <rPh sb="0" eb="2">
      <t>サンシュツ</t>
    </rPh>
    <rPh sb="2" eb="4">
      <t>ゼイガク</t>
    </rPh>
    <rPh sb="5" eb="6">
      <t>シン</t>
    </rPh>
    <rPh sb="7" eb="8">
      <t>ケイ</t>
    </rPh>
    <phoneticPr fontId="2"/>
  </si>
  <si>
    <t>算出税額（旧）計</t>
    <rPh sb="0" eb="2">
      <t>サンシュツ</t>
    </rPh>
    <rPh sb="2" eb="4">
      <t>ゼイガク</t>
    </rPh>
    <rPh sb="5" eb="6">
      <t>キュウ</t>
    </rPh>
    <rPh sb="7" eb="8">
      <t>ケイ</t>
    </rPh>
    <phoneticPr fontId="2"/>
  </si>
  <si>
    <t>差引</t>
    <rPh sb="0" eb="2">
      <t>サシヒキ</t>
    </rPh>
    <phoneticPr fontId="2"/>
  </si>
  <si>
    <r>
      <t xml:space="preserve">所持数量
</t>
    </r>
    <r>
      <rPr>
        <sz val="9"/>
        <color theme="1"/>
        <rFont val="ＭＳ 明朝"/>
        <family val="1"/>
        <charset val="128"/>
      </rPr>
      <t>10ml未満の端数を
切り捨てた後の数量</t>
    </r>
    <r>
      <rPr>
        <sz val="10"/>
        <color theme="1"/>
        <rFont val="ＭＳ 明朝"/>
        <family val="1"/>
        <charset val="128"/>
      </rPr>
      <t xml:space="preserve">
(ア)</t>
    </r>
    <rPh sb="0" eb="2">
      <t>ショジ</t>
    </rPh>
    <rPh sb="2" eb="4">
      <t>スウリョウ</t>
    </rPh>
    <rPh sb="9" eb="11">
      <t>ミマン</t>
    </rPh>
    <rPh sb="12" eb="14">
      <t>ハスウ</t>
    </rPh>
    <rPh sb="16" eb="17">
      <t>キ</t>
    </rPh>
    <rPh sb="18" eb="19">
      <t>ス</t>
    </rPh>
    <rPh sb="21" eb="22">
      <t>アト</t>
    </rPh>
    <rPh sb="23" eb="25">
      <t>スウリョウ</t>
    </rPh>
    <phoneticPr fontId="2"/>
  </si>
  <si>
    <t>届出書を提出する場合、引上対象酒類を１本以上
所持しているかどうか、選択してください。→→</t>
    <rPh sb="0" eb="2">
      <t>トドケデ</t>
    </rPh>
    <rPh sb="2" eb="3">
      <t>ショ</t>
    </rPh>
    <rPh sb="4" eb="6">
      <t>テイシュツ</t>
    </rPh>
    <rPh sb="8" eb="10">
      <t>バアイ</t>
    </rPh>
    <rPh sb="11" eb="13">
      <t>ヒキア</t>
    </rPh>
    <rPh sb="13" eb="15">
      <t>タイショウ</t>
    </rPh>
    <rPh sb="15" eb="17">
      <t>シュルイ</t>
    </rPh>
    <rPh sb="19" eb="20">
      <t>ホン</t>
    </rPh>
    <rPh sb="20" eb="22">
      <t>イジョウ</t>
    </rPh>
    <rPh sb="23" eb="25">
      <t>ショジ</t>
    </rPh>
    <rPh sb="34" eb="36">
      <t>センタク</t>
    </rPh>
    <phoneticPr fontId="2"/>
  </si>
  <si>
    <t>★ご注意★</t>
    <rPh sb="2" eb="4">
      <t>チュウイ</t>
    </rPh>
    <phoneticPr fontId="2"/>
  </si>
  <si>
    <t>→</t>
    <phoneticPr fontId="2"/>
  </si>
  <si>
    <t>令和２年10月１日現在の手持品課税等対象酒類の酒税納税申告書</t>
    <rPh sb="0" eb="2">
      <t>レイワ</t>
    </rPh>
    <rPh sb="3" eb="4">
      <t>ネン</t>
    </rPh>
    <rPh sb="6" eb="7">
      <t>ガツ</t>
    </rPh>
    <rPh sb="8" eb="9">
      <t>ニチ</t>
    </rPh>
    <rPh sb="9" eb="11">
      <t>ゲンザイ</t>
    </rPh>
    <rPh sb="12" eb="14">
      <t>テモ</t>
    </rPh>
    <rPh sb="14" eb="15">
      <t>ヒン</t>
    </rPh>
    <rPh sb="15" eb="17">
      <t>カゼイ</t>
    </rPh>
    <rPh sb="17" eb="18">
      <t>トウ</t>
    </rPh>
    <rPh sb="18" eb="20">
      <t>タイショウ</t>
    </rPh>
    <rPh sb="20" eb="22">
      <t>シュルイ</t>
    </rPh>
    <rPh sb="23" eb="25">
      <t>シュゼイ</t>
    </rPh>
    <rPh sb="25" eb="27">
      <t>ノウゼイ</t>
    </rPh>
    <rPh sb="27" eb="29">
      <t>シンコク</t>
    </rPh>
    <rPh sb="29" eb="30">
      <t>ショ</t>
    </rPh>
    <phoneticPr fontId="2"/>
  </si>
  <si>
    <t>　下記のとおり、令和２年10月１日現在における手持品課税等対象酒類の酒税の納税申告書（期限後申告書・修正申告書・還付請求申告書）を提出します。</t>
    <rPh sb="1" eb="3">
      <t>カキ</t>
    </rPh>
    <rPh sb="8" eb="10">
      <t>レイワ</t>
    </rPh>
    <rPh sb="11" eb="12">
      <t>ネン</t>
    </rPh>
    <rPh sb="14" eb="15">
      <t>ガツ</t>
    </rPh>
    <rPh sb="16" eb="17">
      <t>ニチ</t>
    </rPh>
    <rPh sb="17" eb="19">
      <t>ゲンザイ</t>
    </rPh>
    <rPh sb="23" eb="25">
      <t>テモ</t>
    </rPh>
    <rPh sb="25" eb="26">
      <t>ヒン</t>
    </rPh>
    <rPh sb="26" eb="28">
      <t>カゼイ</t>
    </rPh>
    <rPh sb="28" eb="29">
      <t>トウ</t>
    </rPh>
    <rPh sb="29" eb="31">
      <t>タイショウ</t>
    </rPh>
    <rPh sb="31" eb="33">
      <t>シュルイ</t>
    </rPh>
    <rPh sb="34" eb="36">
      <t>シュゼイ</t>
    </rPh>
    <rPh sb="37" eb="39">
      <t>ノウゼイ</t>
    </rPh>
    <rPh sb="39" eb="41">
      <t>シンコク</t>
    </rPh>
    <rPh sb="41" eb="42">
      <t>ショ</t>
    </rPh>
    <rPh sb="43" eb="45">
      <t>キゲン</t>
    </rPh>
    <rPh sb="45" eb="46">
      <t>ゴ</t>
    </rPh>
    <rPh sb="46" eb="48">
      <t>シンコク</t>
    </rPh>
    <rPh sb="48" eb="49">
      <t>ショ</t>
    </rPh>
    <rPh sb="50" eb="52">
      <t>シュウセイ</t>
    </rPh>
    <rPh sb="52" eb="55">
      <t>シンコクショ</t>
    </rPh>
    <rPh sb="56" eb="58">
      <t>カンプ</t>
    </rPh>
    <rPh sb="58" eb="60">
      <t>セイキュウ</t>
    </rPh>
    <rPh sb="60" eb="63">
      <t>シンコクショ</t>
    </rPh>
    <rPh sb="65" eb="67">
      <t>テイシュツ</t>
    </rPh>
    <phoneticPr fontId="2"/>
  </si>
  <si>
    <t>記</t>
    <rPh sb="0" eb="1">
      <t>キ</t>
    </rPh>
    <phoneticPr fontId="2"/>
  </si>
  <si>
    <t>納付すべき税額等の計算</t>
    <rPh sb="0" eb="2">
      <t>ノウフ</t>
    </rPh>
    <rPh sb="5" eb="7">
      <t>ゼイガク</t>
    </rPh>
    <rPh sb="7" eb="8">
      <t>トウ</t>
    </rPh>
    <rPh sb="9" eb="11">
      <t>ケイサン</t>
    </rPh>
    <phoneticPr fontId="2"/>
  </si>
  <si>
    <t>修正申告の場合の当初
の申告書提出年月日</t>
    <rPh sb="0" eb="2">
      <t>シュウセイ</t>
    </rPh>
    <rPh sb="2" eb="4">
      <t>シンコク</t>
    </rPh>
    <rPh sb="5" eb="7">
      <t>バアイ</t>
    </rPh>
    <rPh sb="8" eb="10">
      <t>トウショ</t>
    </rPh>
    <rPh sb="12" eb="14">
      <t>シンコク</t>
    </rPh>
    <rPh sb="14" eb="15">
      <t>ショ</t>
    </rPh>
    <rPh sb="15" eb="17">
      <t>テイシュツ</t>
    </rPh>
    <rPh sb="17" eb="20">
      <t>ネンガッピ</t>
    </rPh>
    <phoneticPr fontId="2"/>
  </si>
  <si>
    <t>納期限</t>
    <rPh sb="0" eb="3">
      <t>ノウキゲン</t>
    </rPh>
    <phoneticPr fontId="2"/>
  </si>
  <si>
    <t>算出税額</t>
    <rPh sb="0" eb="2">
      <t>サンシュツ</t>
    </rPh>
    <rPh sb="2" eb="4">
      <t>ゼイガク</t>
    </rPh>
    <phoneticPr fontId="2"/>
  </si>
  <si>
    <t>端数切捨額</t>
    <rPh sb="0" eb="2">
      <t>ハスウ</t>
    </rPh>
    <rPh sb="2" eb="4">
      <t>キリス</t>
    </rPh>
    <rPh sb="4" eb="5">
      <t>ガク</t>
    </rPh>
    <phoneticPr fontId="2"/>
  </si>
  <si>
    <t>還付を受ける金額</t>
    <rPh sb="0" eb="2">
      <t>カンプ</t>
    </rPh>
    <rPh sb="3" eb="4">
      <t>ウ</t>
    </rPh>
    <rPh sb="6" eb="8">
      <t>キンガク</t>
    </rPh>
    <phoneticPr fontId="2"/>
  </si>
  <si>
    <t>納付すべき金額</t>
    <rPh sb="0" eb="2">
      <t>ノウフ</t>
    </rPh>
    <rPh sb="5" eb="7">
      <t>キンガク</t>
    </rPh>
    <phoneticPr fontId="2"/>
  </si>
  <si>
    <t>①</t>
    <phoneticPr fontId="2"/>
  </si>
  <si>
    <t>②</t>
    <phoneticPr fontId="2"/>
  </si>
  <si>
    <t>③</t>
    <phoneticPr fontId="2"/>
  </si>
  <si>
    <t>④</t>
    <phoneticPr fontId="2"/>
  </si>
  <si>
    <t>(税額算出表Ｌ欄の差引酒税額)</t>
    <rPh sb="1" eb="3">
      <t>ゼイガク</t>
    </rPh>
    <rPh sb="3" eb="5">
      <t>サンシュツ</t>
    </rPh>
    <rPh sb="5" eb="6">
      <t>ヒョウ</t>
    </rPh>
    <rPh sb="7" eb="8">
      <t>ラン</t>
    </rPh>
    <rPh sb="9" eb="11">
      <t>サシヒキ</t>
    </rPh>
    <rPh sb="11" eb="13">
      <t>シュゼイ</t>
    </rPh>
    <rPh sb="13" eb="14">
      <t>ガク</t>
    </rPh>
    <phoneticPr fontId="2"/>
  </si>
  <si>
    <t>(①の100円未満の額)</t>
    <rPh sb="6" eb="7">
      <t>エン</t>
    </rPh>
    <rPh sb="7" eb="9">
      <t>ミマン</t>
    </rPh>
    <rPh sb="10" eb="11">
      <t>ガク</t>
    </rPh>
    <phoneticPr fontId="2"/>
  </si>
  <si>
    <t>①がマイナスの場合は記載不要です</t>
    <rPh sb="7" eb="9">
      <t>バアイ</t>
    </rPh>
    <rPh sb="10" eb="12">
      <t>キサイ</t>
    </rPh>
    <rPh sb="12" eb="14">
      <t>フヨウ</t>
    </rPh>
    <phoneticPr fontId="2"/>
  </si>
  <si>
    <t>(①－②)</t>
    <phoneticPr fontId="2"/>
  </si>
  <si>
    <t>⑨</t>
    <phoneticPr fontId="2"/>
  </si>
  <si>
    <t>区　　　　　分</t>
    <rPh sb="0" eb="1">
      <t>ク</t>
    </rPh>
    <rPh sb="6" eb="7">
      <t>ブン</t>
    </rPh>
    <phoneticPr fontId="2"/>
  </si>
  <si>
    <t>この申告書に
対する税額</t>
    <rPh sb="7" eb="8">
      <t>タイ</t>
    </rPh>
    <rPh sb="10" eb="12">
      <t>ゼイガク</t>
    </rPh>
    <phoneticPr fontId="2"/>
  </si>
  <si>
    <t>修正申告の場合の
修正申告前の確定額</t>
    <rPh sb="0" eb="2">
      <t>シュウセイ</t>
    </rPh>
    <rPh sb="2" eb="4">
      <t>シンコク</t>
    </rPh>
    <rPh sb="5" eb="7">
      <t>バアイ</t>
    </rPh>
    <rPh sb="9" eb="11">
      <t>シュウセイ</t>
    </rPh>
    <rPh sb="11" eb="13">
      <t>シンコク</t>
    </rPh>
    <rPh sb="13" eb="14">
      <t>マエ</t>
    </rPh>
    <rPh sb="15" eb="17">
      <t>カクテイ</t>
    </rPh>
    <rPh sb="17" eb="18">
      <t>ガク</t>
    </rPh>
    <phoneticPr fontId="2"/>
  </si>
  <si>
    <t>差引納付又は還付税額
(④－⑧＋⑦－③)</t>
    <rPh sb="0" eb="2">
      <t>サシヒキ</t>
    </rPh>
    <rPh sb="2" eb="4">
      <t>ノウフ</t>
    </rPh>
    <rPh sb="4" eb="5">
      <t>マタ</t>
    </rPh>
    <rPh sb="6" eb="8">
      <t>カンプ</t>
    </rPh>
    <rPh sb="8" eb="10">
      <t>ゼイガク</t>
    </rPh>
    <phoneticPr fontId="2"/>
  </si>
  <si>
    <t>⑤</t>
    <phoneticPr fontId="2"/>
  </si>
  <si>
    <t>⑥</t>
    <phoneticPr fontId="2"/>
  </si>
  <si>
    <t>⑦</t>
    <phoneticPr fontId="2"/>
  </si>
  <si>
    <t>⑧</t>
    <phoneticPr fontId="2"/>
  </si>
  <si>
    <t>口座番号
記号番号</t>
    <rPh sb="0" eb="2">
      <t>コウザ</t>
    </rPh>
    <rPh sb="2" eb="4">
      <t>バンゴウ</t>
    </rPh>
    <rPh sb="5" eb="7">
      <t>キゴウ</t>
    </rPh>
    <rPh sb="7" eb="9">
      <t>バンゴウ</t>
    </rPh>
    <phoneticPr fontId="2"/>
  </si>
  <si>
    <t>□</t>
    <phoneticPr fontId="2"/>
  </si>
  <si>
    <t>預金
種類</t>
    <rPh sb="0" eb="2">
      <t>ヨキン</t>
    </rPh>
    <rPh sb="3" eb="5">
      <t>シュルイ</t>
    </rPh>
    <phoneticPr fontId="2"/>
  </si>
  <si>
    <t>普通</t>
    <rPh sb="0" eb="2">
      <t>フツウ</t>
    </rPh>
    <phoneticPr fontId="2"/>
  </si>
  <si>
    <t>当座</t>
    <rPh sb="0" eb="2">
      <t>トウザ</t>
    </rPh>
    <phoneticPr fontId="2"/>
  </si>
  <si>
    <t>納税準備</t>
    <rPh sb="0" eb="2">
      <t>ノウゼイ</t>
    </rPh>
    <rPh sb="2" eb="4">
      <t>ジュンビ</t>
    </rPh>
    <phoneticPr fontId="2"/>
  </si>
  <si>
    <t>貯蓄</t>
    <rPh sb="0" eb="2">
      <t>チョチク</t>
    </rPh>
    <phoneticPr fontId="2"/>
  </si>
  <si>
    <t>郵便局
名　等</t>
    <rPh sb="0" eb="3">
      <t>ユウビンキョク</t>
    </rPh>
    <rPh sb="4" eb="5">
      <t>メイ</t>
    </rPh>
    <rPh sb="6" eb="7">
      <t>トウ</t>
    </rPh>
    <phoneticPr fontId="2"/>
  </si>
  <si>
    <t>本店・支店
出張所
本所・支所</t>
    <rPh sb="0" eb="2">
      <t>ホンテン</t>
    </rPh>
    <rPh sb="3" eb="5">
      <t>シテン</t>
    </rPh>
    <rPh sb="6" eb="8">
      <t>シュッチョウ</t>
    </rPh>
    <rPh sb="8" eb="9">
      <t>ショ</t>
    </rPh>
    <rPh sb="10" eb="12">
      <t>ホンショ</t>
    </rPh>
    <rPh sb="13" eb="15">
      <t>シショ</t>
    </rPh>
    <phoneticPr fontId="2"/>
  </si>
  <si>
    <t>銀行
金庫・組合
農協・漁協</t>
    <rPh sb="0" eb="2">
      <t>ギンコウ</t>
    </rPh>
    <rPh sb="3" eb="5">
      <t>キンコ</t>
    </rPh>
    <rPh sb="6" eb="8">
      <t>クミアイ</t>
    </rPh>
    <rPh sb="9" eb="11">
      <t>ノウキョウ</t>
    </rPh>
    <rPh sb="12" eb="14">
      <t>ギョキョウ</t>
    </rPh>
    <phoneticPr fontId="2"/>
  </si>
  <si>
    <t>受取場所
還付される税金の</t>
    <rPh sb="0" eb="2">
      <t>ウケトリ</t>
    </rPh>
    <rPh sb="2" eb="4">
      <t>バショ</t>
    </rPh>
    <rPh sb="5" eb="7">
      <t>カンプ</t>
    </rPh>
    <rPh sb="10" eb="12">
      <t>ゼイキン</t>
    </rPh>
    <phoneticPr fontId="2"/>
  </si>
  <si>
    <t>摘　　　　　　　　　要</t>
    <rPh sb="0" eb="1">
      <t>テキ</t>
    </rPh>
    <rPh sb="10" eb="11">
      <t>カナメ</t>
    </rPh>
    <phoneticPr fontId="2"/>
  </si>
  <si>
    <t>該当する項目をチェック（☑）してください。</t>
    <rPh sb="0" eb="2">
      <t>ガイトウ</t>
    </rPh>
    <rPh sb="4" eb="6">
      <t>コウモク</t>
    </rPh>
    <phoneticPr fontId="2"/>
  </si>
  <si>
    <t>１　申告する理由</t>
    <rPh sb="2" eb="4">
      <t>シンコク</t>
    </rPh>
    <rPh sb="6" eb="8">
      <t>リユウ</t>
    </rPh>
    <phoneticPr fontId="2"/>
  </si>
  <si>
    <t>　所持数量1,800リットル以上</t>
    <rPh sb="1" eb="3">
      <t>ショジ</t>
    </rPh>
    <rPh sb="3" eb="5">
      <t>スウリョウ</t>
    </rPh>
    <rPh sb="14" eb="16">
      <t>イジョウ</t>
    </rPh>
    <phoneticPr fontId="2"/>
  </si>
  <si>
    <t>　届出書提出（</t>
    <rPh sb="1" eb="3">
      <t>トドケデ</t>
    </rPh>
    <rPh sb="3" eb="4">
      <t>ショ</t>
    </rPh>
    <rPh sb="4" eb="6">
      <t>テイシュツ</t>
    </rPh>
    <phoneticPr fontId="2"/>
  </si>
  <si>
    <t>税務署）</t>
    <rPh sb="0" eb="3">
      <t>ゼイムショ</t>
    </rPh>
    <phoneticPr fontId="2"/>
  </si>
  <si>
    <t>２　貯蔵場所の区分</t>
    <rPh sb="2" eb="4">
      <t>チョゾウ</t>
    </rPh>
    <rPh sb="4" eb="6">
      <t>バショ</t>
    </rPh>
    <rPh sb="7" eb="9">
      <t>クブン</t>
    </rPh>
    <phoneticPr fontId="2"/>
  </si>
  <si>
    <t>　卸売免許場</t>
    <rPh sb="1" eb="3">
      <t>オロシウ</t>
    </rPh>
    <rPh sb="3" eb="5">
      <t>メンキョ</t>
    </rPh>
    <rPh sb="5" eb="6">
      <t>バ</t>
    </rPh>
    <phoneticPr fontId="2"/>
  </si>
  <si>
    <t>　料飲店等</t>
    <rPh sb="1" eb="3">
      <t>リョウイン</t>
    </rPh>
    <rPh sb="3" eb="4">
      <t>テン</t>
    </rPh>
    <rPh sb="4" eb="5">
      <t>トウ</t>
    </rPh>
    <phoneticPr fontId="2"/>
  </si>
  <si>
    <t>　小売免許場</t>
    <rPh sb="1" eb="3">
      <t>コウ</t>
    </rPh>
    <rPh sb="3" eb="5">
      <t>メンキョ</t>
    </rPh>
    <rPh sb="5" eb="6">
      <t>バ</t>
    </rPh>
    <phoneticPr fontId="2"/>
  </si>
  <si>
    <t>　蔵置所等</t>
    <rPh sb="1" eb="2">
      <t>ゾウ</t>
    </rPh>
    <rPh sb="2" eb="3">
      <t>チ</t>
    </rPh>
    <rPh sb="3" eb="4">
      <t>トコロ</t>
    </rPh>
    <rPh sb="4" eb="5">
      <t>トウ</t>
    </rPh>
    <phoneticPr fontId="2"/>
  </si>
  <si>
    <t>３　一括申告の有無</t>
    <rPh sb="2" eb="4">
      <t>イッカツ</t>
    </rPh>
    <rPh sb="4" eb="6">
      <t>シンコク</t>
    </rPh>
    <rPh sb="7" eb="9">
      <t>ウム</t>
    </rPh>
    <phoneticPr fontId="2"/>
  </si>
  <si>
    <t>　有（</t>
    <rPh sb="1" eb="2">
      <t>アリ</t>
    </rPh>
    <phoneticPr fontId="2"/>
  </si>
  <si>
    <t>場）</t>
    <rPh sb="0" eb="1">
      <t>バ</t>
    </rPh>
    <phoneticPr fontId="2"/>
  </si>
  <si>
    <t>　無</t>
    <rPh sb="1" eb="2">
      <t>ナシ</t>
    </rPh>
    <phoneticPr fontId="2"/>
  </si>
  <si>
    <t>４　他署管内の貯蔵場所の有無</t>
    <rPh sb="2" eb="3">
      <t>タ</t>
    </rPh>
    <rPh sb="3" eb="4">
      <t>ショ</t>
    </rPh>
    <rPh sb="4" eb="6">
      <t>カンナイ</t>
    </rPh>
    <rPh sb="7" eb="9">
      <t>チョゾウ</t>
    </rPh>
    <rPh sb="9" eb="11">
      <t>バショ</t>
    </rPh>
    <rPh sb="12" eb="14">
      <t>ウム</t>
    </rPh>
    <phoneticPr fontId="2"/>
  </si>
  <si>
    <t>（期限後申告又は修正申告する理由）</t>
    <rPh sb="1" eb="3">
      <t>キゲン</t>
    </rPh>
    <rPh sb="3" eb="4">
      <t>ゴ</t>
    </rPh>
    <rPh sb="4" eb="6">
      <t>シンコク</t>
    </rPh>
    <rPh sb="6" eb="7">
      <t>マタ</t>
    </rPh>
    <rPh sb="8" eb="10">
      <t>シュウセイ</t>
    </rPh>
    <rPh sb="10" eb="12">
      <t>シンコク</t>
    </rPh>
    <rPh sb="14" eb="16">
      <t>リユウ</t>
    </rPh>
    <phoneticPr fontId="2"/>
  </si>
  <si>
    <t>申　　告　　者</t>
    <rPh sb="0" eb="1">
      <t>サル</t>
    </rPh>
    <rPh sb="3" eb="4">
      <t>コク</t>
    </rPh>
    <rPh sb="6" eb="7">
      <t>シャ</t>
    </rPh>
    <phoneticPr fontId="2"/>
  </si>
  <si>
    <t>貯　蔵　場　所</t>
    <rPh sb="0" eb="1">
      <t>チョ</t>
    </rPh>
    <rPh sb="2" eb="3">
      <t>ゾウ</t>
    </rPh>
    <rPh sb="4" eb="5">
      <t>バ</t>
    </rPh>
    <rPh sb="6" eb="7">
      <t>ショ</t>
    </rPh>
    <phoneticPr fontId="2"/>
  </si>
  <si>
    <t>ビ　　　　ー　　　　ル</t>
    <phoneticPr fontId="2"/>
  </si>
  <si>
    <t>品　　目　　等</t>
    <rPh sb="0" eb="1">
      <t>ヒン</t>
    </rPh>
    <rPh sb="3" eb="4">
      <t>メ</t>
    </rPh>
    <rPh sb="6" eb="7">
      <t>トウ</t>
    </rPh>
    <phoneticPr fontId="2"/>
  </si>
  <si>
    <t>申　　告　　者　　の　　住　　所
及　　　　　び
氏　　名　　又　　は　　名　　称</t>
    <rPh sb="0" eb="1">
      <t>サル</t>
    </rPh>
    <rPh sb="3" eb="4">
      <t>コク</t>
    </rPh>
    <rPh sb="6" eb="7">
      <t>シャ</t>
    </rPh>
    <rPh sb="12" eb="13">
      <t>ジュウ</t>
    </rPh>
    <rPh sb="15" eb="16">
      <t>ショ</t>
    </rPh>
    <rPh sb="17" eb="18">
      <t>オヨ</t>
    </rPh>
    <rPh sb="25" eb="26">
      <t>シ</t>
    </rPh>
    <rPh sb="28" eb="29">
      <t>ナ</t>
    </rPh>
    <rPh sb="31" eb="32">
      <t>マタ</t>
    </rPh>
    <rPh sb="37" eb="38">
      <t>ナ</t>
    </rPh>
    <rPh sb="40" eb="41">
      <t>ショウ</t>
    </rPh>
    <phoneticPr fontId="2"/>
  </si>
  <si>
    <t>A</t>
    <phoneticPr fontId="2"/>
  </si>
  <si>
    <t>B</t>
    <phoneticPr fontId="2"/>
  </si>
  <si>
    <t>C</t>
    <phoneticPr fontId="2"/>
  </si>
  <si>
    <t>D</t>
    <phoneticPr fontId="2"/>
  </si>
  <si>
    <t>E</t>
    <phoneticPr fontId="2"/>
  </si>
  <si>
    <t>引下</t>
    <rPh sb="0" eb="2">
      <t>ヒキサ</t>
    </rPh>
    <phoneticPr fontId="2"/>
  </si>
  <si>
    <t>引上</t>
    <rPh sb="0" eb="2">
      <t>ヒキア</t>
    </rPh>
    <phoneticPr fontId="2"/>
  </si>
  <si>
    <t>手持品課税・戻税　簡易判定表</t>
    <rPh sb="0" eb="2">
      <t>テモ</t>
    </rPh>
    <rPh sb="2" eb="3">
      <t>ヒン</t>
    </rPh>
    <rPh sb="3" eb="5">
      <t>カゼイ</t>
    </rPh>
    <rPh sb="6" eb="7">
      <t>レイ</t>
    </rPh>
    <rPh sb="7" eb="8">
      <t>ゼイ</t>
    </rPh>
    <rPh sb="9" eb="11">
      <t>カンイ</t>
    </rPh>
    <rPh sb="11" eb="13">
      <t>ハンテイ</t>
    </rPh>
    <rPh sb="13" eb="14">
      <t>ヒョウ</t>
    </rPh>
    <phoneticPr fontId="2"/>
  </si>
  <si>
    <r>
      <t xml:space="preserve">所持数量
</t>
    </r>
    <r>
      <rPr>
        <sz val="9"/>
        <color theme="1"/>
        <rFont val="ＭＳ ゴシック"/>
        <family val="3"/>
        <charset val="128"/>
      </rPr>
      <t>（単位：ミリリットル）</t>
    </r>
    <rPh sb="0" eb="2">
      <t>ショジ</t>
    </rPh>
    <rPh sb="2" eb="4">
      <t>スウリョウ</t>
    </rPh>
    <rPh sb="6" eb="8">
      <t>タンイ</t>
    </rPh>
    <phoneticPr fontId="2"/>
  </si>
  <si>
    <r>
      <t xml:space="preserve">差引酒税額
</t>
    </r>
    <r>
      <rPr>
        <sz val="9"/>
        <color theme="1"/>
        <rFont val="ＭＳ ゴシック"/>
        <family val="3"/>
        <charset val="128"/>
      </rPr>
      <t>（単位：円）</t>
    </r>
    <rPh sb="0" eb="1">
      <t>サ</t>
    </rPh>
    <rPh sb="1" eb="2">
      <t>ヒ</t>
    </rPh>
    <rPh sb="2" eb="4">
      <t>シュゼイ</t>
    </rPh>
    <rPh sb="4" eb="5">
      <t>ガク</t>
    </rPh>
    <rPh sb="7" eb="9">
      <t>タンイ</t>
    </rPh>
    <rPh sb="10" eb="11">
      <t>エン</t>
    </rPh>
    <phoneticPr fontId="2"/>
  </si>
  <si>
    <t>この「税額算出表」は、「在庫①（発泡性酒類）」～「在庫③（混成酒類）」に入力した数字が自動で反映されます。
申告書を提出する際は、この「税額算出表」も印刷して一緒にご提出してください。</t>
    <rPh sb="3" eb="5">
      <t>ゼイガク</t>
    </rPh>
    <rPh sb="5" eb="7">
      <t>サンシュツ</t>
    </rPh>
    <rPh sb="7" eb="8">
      <t>ヒョウ</t>
    </rPh>
    <rPh sb="12" eb="14">
      <t>ザイコ</t>
    </rPh>
    <rPh sb="16" eb="19">
      <t>ハッポウセイ</t>
    </rPh>
    <rPh sb="19" eb="21">
      <t>シュルイ</t>
    </rPh>
    <rPh sb="25" eb="27">
      <t>ザイコ</t>
    </rPh>
    <rPh sb="29" eb="31">
      <t>コンセイ</t>
    </rPh>
    <rPh sb="31" eb="33">
      <t>シュルイ</t>
    </rPh>
    <rPh sb="36" eb="38">
      <t>ニュウリョク</t>
    </rPh>
    <rPh sb="40" eb="42">
      <t>スウジ</t>
    </rPh>
    <rPh sb="43" eb="45">
      <t>ジドウ</t>
    </rPh>
    <rPh sb="46" eb="48">
      <t>ハンエイ</t>
    </rPh>
    <rPh sb="54" eb="57">
      <t>シンコクショ</t>
    </rPh>
    <rPh sb="58" eb="60">
      <t>テイシュツ</t>
    </rPh>
    <rPh sb="62" eb="63">
      <t>サイ</t>
    </rPh>
    <rPh sb="68" eb="70">
      <t>ゼイガク</t>
    </rPh>
    <rPh sb="70" eb="72">
      <t>サンシュツ</t>
    </rPh>
    <rPh sb="72" eb="73">
      <t>ヒョウ</t>
    </rPh>
    <rPh sb="75" eb="77">
      <t>インサツ</t>
    </rPh>
    <rPh sb="79" eb="81">
      <t>イッショ</t>
    </rPh>
    <rPh sb="83" eb="85">
      <t>テイシュツ</t>
    </rPh>
    <phoneticPr fontId="2"/>
  </si>
  <si>
    <t>ペットボトル・樽</t>
    <rPh sb="7" eb="8">
      <t>タル</t>
    </rPh>
    <phoneticPr fontId="2"/>
  </si>
  <si>
    <t>所　持　場　所　ご　と　の　所　持　数　量　の　内　訳　書</t>
    <rPh sb="0" eb="1">
      <t>トコロ</t>
    </rPh>
    <rPh sb="2" eb="3">
      <t>ジ</t>
    </rPh>
    <rPh sb="4" eb="5">
      <t>バ</t>
    </rPh>
    <rPh sb="6" eb="7">
      <t>ショ</t>
    </rPh>
    <rPh sb="14" eb="15">
      <t>ショ</t>
    </rPh>
    <rPh sb="16" eb="17">
      <t>ジ</t>
    </rPh>
    <rPh sb="18" eb="19">
      <t>カズ</t>
    </rPh>
    <rPh sb="20" eb="21">
      <t>リョウ</t>
    </rPh>
    <rPh sb="24" eb="25">
      <t>ナイ</t>
    </rPh>
    <rPh sb="26" eb="27">
      <t>ワケ</t>
    </rPh>
    <rPh sb="28" eb="29">
      <t>ショ</t>
    </rPh>
    <phoneticPr fontId="2"/>
  </si>
  <si>
    <t>　　　２　※の酒類は、「その他の発泡性酒類」に該当するものは除きます。</t>
    <phoneticPr fontId="2"/>
  </si>
  <si>
    <t>　　　　（所持場所が１か所である場合は、本様式は作成不要です。）</t>
    <rPh sb="5" eb="7">
      <t>ショジ</t>
    </rPh>
    <rPh sb="7" eb="9">
      <t>バショ</t>
    </rPh>
    <rPh sb="12" eb="13">
      <t>ショ</t>
    </rPh>
    <rPh sb="16" eb="18">
      <t>バアイ</t>
    </rPh>
    <rPh sb="20" eb="21">
      <t>ホン</t>
    </rPh>
    <rPh sb="21" eb="23">
      <t>ヨウシキ</t>
    </rPh>
    <rPh sb="24" eb="26">
      <t>サクセイ</t>
    </rPh>
    <rPh sb="26" eb="28">
      <t>フヨウ</t>
    </rPh>
    <phoneticPr fontId="2"/>
  </si>
  <si>
    <r>
      <t>（注）１　</t>
    </r>
    <r>
      <rPr>
        <u/>
        <sz val="10"/>
        <color theme="1"/>
        <rFont val="ＭＳ 明朝"/>
        <family val="1"/>
        <charset val="128"/>
      </rPr>
      <t>同一の税務署管内に所持場所が複数あり、まとめて申告する場合に、所持場所ごとの所持数量の内訳を記載してください。</t>
    </r>
    <rPh sb="1" eb="2">
      <t>チュウ</t>
    </rPh>
    <rPh sb="5" eb="7">
      <t>ドウイツ</t>
    </rPh>
    <rPh sb="8" eb="11">
      <t>ゼイムショ</t>
    </rPh>
    <rPh sb="11" eb="13">
      <t>カンナイ</t>
    </rPh>
    <rPh sb="14" eb="16">
      <t>ショジ</t>
    </rPh>
    <rPh sb="16" eb="18">
      <t>バショ</t>
    </rPh>
    <rPh sb="19" eb="21">
      <t>フクスウ</t>
    </rPh>
    <rPh sb="28" eb="30">
      <t>シンコク</t>
    </rPh>
    <rPh sb="32" eb="34">
      <t>バアイ</t>
    </rPh>
    <rPh sb="36" eb="38">
      <t>ショジ</t>
    </rPh>
    <rPh sb="38" eb="40">
      <t>バショ</t>
    </rPh>
    <rPh sb="43" eb="45">
      <t>ショジ</t>
    </rPh>
    <rPh sb="45" eb="47">
      <t>スウリョウ</t>
    </rPh>
    <rPh sb="48" eb="50">
      <t>ウチワケ</t>
    </rPh>
    <rPh sb="51" eb="53">
      <t>キサイ</t>
    </rPh>
    <phoneticPr fontId="2"/>
  </si>
  <si>
    <t>合　　計</t>
    <rPh sb="0" eb="1">
      <t>ゴウ</t>
    </rPh>
    <rPh sb="3" eb="4">
      <t>ケイ</t>
    </rPh>
    <phoneticPr fontId="2"/>
  </si>
  <si>
    <r>
      <t>所　　持　　数　　量　（</t>
    </r>
    <r>
      <rPr>
        <sz val="9"/>
        <color theme="1"/>
        <rFont val="ＭＳ 明朝"/>
        <family val="1"/>
        <charset val="128"/>
      </rPr>
      <t>10ml未満の端数を切り捨てた後の数量）</t>
    </r>
    <rPh sb="0" eb="1">
      <t>トコロ</t>
    </rPh>
    <rPh sb="3" eb="4">
      <t>ジ</t>
    </rPh>
    <rPh sb="6" eb="7">
      <t>カズ</t>
    </rPh>
    <rPh sb="9" eb="10">
      <t>リョウ</t>
    </rPh>
    <rPh sb="16" eb="18">
      <t>ミマン</t>
    </rPh>
    <rPh sb="19" eb="21">
      <t>ハスウ</t>
    </rPh>
    <rPh sb="22" eb="23">
      <t>キ</t>
    </rPh>
    <rPh sb="24" eb="25">
      <t>ス</t>
    </rPh>
    <rPh sb="27" eb="28">
      <t>アト</t>
    </rPh>
    <rPh sb="29" eb="31">
      <t>スウリョウ</t>
    </rPh>
    <phoneticPr fontId="2"/>
  </si>
  <si>
    <t>所　持　場　所　の　住　所</t>
    <rPh sb="0" eb="1">
      <t>トコロ</t>
    </rPh>
    <rPh sb="2" eb="3">
      <t>ジ</t>
    </rPh>
    <rPh sb="4" eb="5">
      <t>バ</t>
    </rPh>
    <rPh sb="6" eb="7">
      <t>ショ</t>
    </rPh>
    <rPh sb="10" eb="11">
      <t>ジュウ</t>
    </rPh>
    <rPh sb="12" eb="13">
      <t>ショ</t>
    </rPh>
    <phoneticPr fontId="2"/>
  </si>
  <si>
    <t>所　持　場　所　の　名　称</t>
    <rPh sb="0" eb="1">
      <t>トコロ</t>
    </rPh>
    <rPh sb="2" eb="3">
      <t>ジ</t>
    </rPh>
    <rPh sb="4" eb="5">
      <t>バ</t>
    </rPh>
    <rPh sb="6" eb="7">
      <t>ショ</t>
    </rPh>
    <rPh sb="10" eb="11">
      <t>ナ</t>
    </rPh>
    <rPh sb="12" eb="13">
      <t>ショウ</t>
    </rPh>
    <phoneticPr fontId="2"/>
  </si>
  <si>
    <t>　同一税務署管内に、貯蔵場所が複数ある場合（２つ以上の店舗や、店舗と倉庫など）、税務署単位ごとにまとめて申告することができます。
　その場合、このシートに貯蔵場所ごとの数量を入力し、合計数量を「在庫①」～「在庫③」に転記することでまとめることができます。
　手引きの12ページも参考にしてください。</t>
    <rPh sb="1" eb="3">
      <t>ドウイツ</t>
    </rPh>
    <rPh sb="3" eb="6">
      <t>ゼイムショ</t>
    </rPh>
    <rPh sb="6" eb="8">
      <t>カンナイ</t>
    </rPh>
    <rPh sb="10" eb="12">
      <t>チョゾウ</t>
    </rPh>
    <rPh sb="12" eb="14">
      <t>バショ</t>
    </rPh>
    <rPh sb="15" eb="17">
      <t>フクスウ</t>
    </rPh>
    <rPh sb="19" eb="21">
      <t>バアイ</t>
    </rPh>
    <rPh sb="24" eb="26">
      <t>イジョウ</t>
    </rPh>
    <rPh sb="27" eb="29">
      <t>テンポ</t>
    </rPh>
    <rPh sb="31" eb="33">
      <t>テンポ</t>
    </rPh>
    <rPh sb="34" eb="36">
      <t>ソウコ</t>
    </rPh>
    <rPh sb="40" eb="43">
      <t>ゼイムショ</t>
    </rPh>
    <rPh sb="43" eb="45">
      <t>タンイ</t>
    </rPh>
    <rPh sb="52" eb="54">
      <t>シンコク</t>
    </rPh>
    <rPh sb="68" eb="70">
      <t>バアイ</t>
    </rPh>
    <rPh sb="77" eb="79">
      <t>チョゾウ</t>
    </rPh>
    <rPh sb="79" eb="81">
      <t>バショ</t>
    </rPh>
    <rPh sb="84" eb="86">
      <t>スウリョウ</t>
    </rPh>
    <rPh sb="87" eb="89">
      <t>ニュウリョク</t>
    </rPh>
    <rPh sb="91" eb="93">
      <t>ゴウケイ</t>
    </rPh>
    <rPh sb="93" eb="95">
      <t>スウリョウ</t>
    </rPh>
    <rPh sb="97" eb="99">
      <t>ザイコ</t>
    </rPh>
    <rPh sb="103" eb="105">
      <t>ザイコ</t>
    </rPh>
    <rPh sb="108" eb="110">
      <t>テンキ</t>
    </rPh>
    <rPh sb="129" eb="131">
      <t>テビ</t>
    </rPh>
    <rPh sb="139" eb="141">
      <t>サンコウ</t>
    </rPh>
    <phoneticPr fontId="2"/>
  </si>
  <si>
    <t>No.</t>
    <phoneticPr fontId="2"/>
  </si>
  <si>
    <t>バラ</t>
    <phoneticPr fontId="2"/>
  </si>
  <si>
    <t>６缶</t>
    <rPh sb="1" eb="2">
      <t>カン</t>
    </rPh>
    <phoneticPr fontId="2"/>
  </si>
  <si>
    <t>ケース</t>
    <phoneticPr fontId="2"/>
  </si>
  <si>
    <t>メーカー</t>
    <phoneticPr fontId="2"/>
  </si>
  <si>
    <t>銘柄</t>
    <rPh sb="0" eb="2">
      <t>メイガラ</t>
    </rPh>
    <phoneticPr fontId="2"/>
  </si>
  <si>
    <t>清酒　・　果実酒　・　その他の醸造酒　・　雑酒②</t>
    <rPh sb="0" eb="2">
      <t>セイシュ</t>
    </rPh>
    <rPh sb="5" eb="8">
      <t>カジツシュ</t>
    </rPh>
    <rPh sb="13" eb="14">
      <t>タ</t>
    </rPh>
    <rPh sb="15" eb="18">
      <t>ジョウゾウシュ</t>
    </rPh>
    <rPh sb="21" eb="22">
      <t>ザツ</t>
    </rPh>
    <rPh sb="22" eb="23">
      <t>サケ</t>
    </rPh>
    <phoneticPr fontId="2"/>
  </si>
  <si>
    <t>担当者</t>
    <rPh sb="0" eb="2">
      <t>タントウ</t>
    </rPh>
    <rPh sb="2" eb="3">
      <t>シャ</t>
    </rPh>
    <phoneticPr fontId="2"/>
  </si>
  <si>
    <t>(　　本入）</t>
    <rPh sb="3" eb="4">
      <t>ホン</t>
    </rPh>
    <rPh sb="4" eb="5">
      <t>イ</t>
    </rPh>
    <phoneticPr fontId="2"/>
  </si>
  <si>
    <t>酒類の手持品課税・戻税用　在庫表（令和２年10月１日分）</t>
    <rPh sb="0" eb="2">
      <t>シュルイ</t>
    </rPh>
    <rPh sb="3" eb="5">
      <t>テモ</t>
    </rPh>
    <rPh sb="5" eb="6">
      <t>ヒン</t>
    </rPh>
    <rPh sb="6" eb="8">
      <t>カゼイ</t>
    </rPh>
    <rPh sb="9" eb="10">
      <t>レイ</t>
    </rPh>
    <rPh sb="10" eb="11">
      <t>ゼイ</t>
    </rPh>
    <rPh sb="11" eb="12">
      <t>ヨウ</t>
    </rPh>
    <rPh sb="13" eb="15">
      <t>ザイコ</t>
    </rPh>
    <rPh sb="15" eb="16">
      <t>ヒョウ</t>
    </rPh>
    <rPh sb="17" eb="19">
      <t>レイワ</t>
    </rPh>
    <rPh sb="20" eb="21">
      <t>ネン</t>
    </rPh>
    <rPh sb="23" eb="24">
      <t>ガツ</t>
    </rPh>
    <rPh sb="25" eb="26">
      <t>ニチ</t>
    </rPh>
    <rPh sb="26" eb="27">
      <t>ブン</t>
    </rPh>
    <phoneticPr fontId="2"/>
  </si>
  <si>
    <t>確　認　日　時</t>
    <rPh sb="0" eb="1">
      <t>カク</t>
    </rPh>
    <rPh sb="2" eb="3">
      <t>ニン</t>
    </rPh>
    <rPh sb="4" eb="5">
      <t>ヒ</t>
    </rPh>
    <rPh sb="6" eb="7">
      <t>ジ</t>
    </rPh>
    <phoneticPr fontId="2"/>
  </si>
  <si>
    <t>品　目　等</t>
    <rPh sb="0" eb="1">
      <t>ヒン</t>
    </rPh>
    <rPh sb="2" eb="3">
      <t>メ</t>
    </rPh>
    <rPh sb="4" eb="5">
      <t>トウ</t>
    </rPh>
    <phoneticPr fontId="2"/>
  </si>
  <si>
    <t>令和２年　　　　月　　　　日(　　　)　午前・午後　　　　時</t>
    <rPh sb="0" eb="2">
      <t>レイワ</t>
    </rPh>
    <rPh sb="3" eb="4">
      <t>ネン</t>
    </rPh>
    <rPh sb="8" eb="9">
      <t>ガツ</t>
    </rPh>
    <rPh sb="13" eb="14">
      <t>ニチ</t>
    </rPh>
    <rPh sb="20" eb="22">
      <t>ゴゼン</t>
    </rPh>
    <rPh sb="23" eb="25">
      <t>ゴゴ</t>
    </rPh>
    <rPh sb="29" eb="30">
      <t>ジ</t>
    </rPh>
    <phoneticPr fontId="2"/>
  </si>
  <si>
    <t>（ml）</t>
    <phoneticPr fontId="2"/>
  </si>
  <si>
    <t>備考</t>
    <rPh sb="0" eb="2">
      <t>ビコウ</t>
    </rPh>
    <phoneticPr fontId="2"/>
  </si>
  <si>
    <t>合計</t>
    <rPh sb="0" eb="2">
      <t>ゴウケイ</t>
    </rPh>
    <phoneticPr fontId="2"/>
  </si>
  <si>
    <t>No.</t>
    <phoneticPr fontId="2"/>
  </si>
  <si>
    <t>　このシートは、令和２年10月１日午前０時時点の在庫（実地棚卸）を確認する際、印刷してご利用ください。
　「在庫①」～「在庫③」に入力する際や、見直しする際にも便利です。</t>
    <rPh sb="8" eb="10">
      <t>レイワ</t>
    </rPh>
    <rPh sb="11" eb="12">
      <t>ネン</t>
    </rPh>
    <rPh sb="14" eb="15">
      <t>ガツ</t>
    </rPh>
    <rPh sb="16" eb="17">
      <t>ニチ</t>
    </rPh>
    <rPh sb="17" eb="19">
      <t>ゴゼン</t>
    </rPh>
    <rPh sb="20" eb="21">
      <t>ジ</t>
    </rPh>
    <rPh sb="21" eb="23">
      <t>ジテン</t>
    </rPh>
    <rPh sb="24" eb="26">
      <t>ザイコ</t>
    </rPh>
    <rPh sb="27" eb="29">
      <t>ジッチ</t>
    </rPh>
    <rPh sb="29" eb="31">
      <t>タナオロシ</t>
    </rPh>
    <rPh sb="33" eb="35">
      <t>カクニン</t>
    </rPh>
    <rPh sb="37" eb="38">
      <t>サイ</t>
    </rPh>
    <rPh sb="39" eb="41">
      <t>インサツ</t>
    </rPh>
    <rPh sb="44" eb="46">
      <t>リヨウ</t>
    </rPh>
    <rPh sb="54" eb="56">
      <t>ザイコ</t>
    </rPh>
    <rPh sb="60" eb="62">
      <t>ザイコ</t>
    </rPh>
    <rPh sb="65" eb="67">
      <t>ニュウリョク</t>
    </rPh>
    <rPh sb="69" eb="70">
      <t>サイ</t>
    </rPh>
    <rPh sb="72" eb="74">
      <t>ミナオ</t>
    </rPh>
    <rPh sb="77" eb="78">
      <t>サイ</t>
    </rPh>
    <rPh sb="80" eb="82">
      <t>ベンリ</t>
    </rPh>
    <phoneticPr fontId="2"/>
  </si>
  <si>
    <t>ビール　・　発泡酒（50％以上　・　25～50％）　・　新ジャンル　・　発泡性②</t>
    <rPh sb="6" eb="9">
      <t>ハッポウシュ</t>
    </rPh>
    <rPh sb="13" eb="15">
      <t>イジョウ</t>
    </rPh>
    <rPh sb="28" eb="29">
      <t>シン</t>
    </rPh>
    <rPh sb="36" eb="39">
      <t>ハッポウセイ</t>
    </rPh>
    <phoneticPr fontId="2"/>
  </si>
  <si>
    <t>　提出先は、貯蔵場所を　
　所轄する税務署長です。</t>
    <rPh sb="1" eb="3">
      <t>テイシュツ</t>
    </rPh>
    <rPh sb="3" eb="4">
      <t>サキ</t>
    </rPh>
    <rPh sb="6" eb="8">
      <t>チョゾウ</t>
    </rPh>
    <rPh sb="8" eb="10">
      <t>バショ</t>
    </rPh>
    <rPh sb="14" eb="16">
      <t>ショカツ</t>
    </rPh>
    <rPh sb="18" eb="21">
      <t>ゼイムショ</t>
    </rPh>
    <rPh sb="21" eb="22">
      <t>チョウ</t>
    </rPh>
    <phoneticPr fontId="2"/>
  </si>
  <si>
    <t>　　　２　「税理士法上の書面提出の有無」欄は、当該申告書を提出する税理士又は税理士法人が記載しますので、事業者の方は
　　　　記載しないでください。</t>
    <rPh sb="6" eb="9">
      <t>ゼイリシ</t>
    </rPh>
    <rPh sb="9" eb="10">
      <t>ホウ</t>
    </rPh>
    <rPh sb="10" eb="11">
      <t>ウエ</t>
    </rPh>
    <rPh sb="12" eb="14">
      <t>ショメン</t>
    </rPh>
    <rPh sb="14" eb="16">
      <t>テイシュツ</t>
    </rPh>
    <rPh sb="17" eb="19">
      <t>ウム</t>
    </rPh>
    <rPh sb="20" eb="21">
      <t>ラン</t>
    </rPh>
    <rPh sb="23" eb="25">
      <t>トウガイ</t>
    </rPh>
    <rPh sb="25" eb="27">
      <t>シンコク</t>
    </rPh>
    <rPh sb="27" eb="28">
      <t>ショ</t>
    </rPh>
    <rPh sb="29" eb="31">
      <t>テイシュツ</t>
    </rPh>
    <rPh sb="33" eb="36">
      <t>ゼイリシ</t>
    </rPh>
    <rPh sb="36" eb="37">
      <t>マタ</t>
    </rPh>
    <rPh sb="38" eb="41">
      <t>ゼイリシ</t>
    </rPh>
    <rPh sb="41" eb="43">
      <t>ホウジン</t>
    </rPh>
    <rPh sb="44" eb="46">
      <t>キサイ</t>
    </rPh>
    <rPh sb="52" eb="54">
      <t>ジギョウ</t>
    </rPh>
    <rPh sb="54" eb="55">
      <t>シャ</t>
    </rPh>
    <rPh sb="56" eb="57">
      <t>カタ</t>
    </rPh>
    <rPh sb="63" eb="65">
      <t>キサイ</t>
    </rPh>
    <phoneticPr fontId="2"/>
  </si>
  <si>
    <t>※　確認書類</t>
    <rPh sb="2" eb="4">
      <t>カクニン</t>
    </rPh>
    <rPh sb="4" eb="6">
      <t>ショルイ</t>
    </rPh>
    <phoneticPr fontId="2"/>
  </si>
  <si>
    <t>　個人番号カード／通知カード
　運転免許証・その他（　　　　　）</t>
    <rPh sb="16" eb="18">
      <t>ウンテン</t>
    </rPh>
    <phoneticPr fontId="2"/>
  </si>
  <si>
    <t>　提出先は、貯蔵場所を
　所轄する税務署長です。</t>
    <rPh sb="1" eb="3">
      <t>テイシュツ</t>
    </rPh>
    <rPh sb="3" eb="4">
      <t>サキ</t>
    </rPh>
    <rPh sb="6" eb="8">
      <t>チョゾウ</t>
    </rPh>
    <rPh sb="8" eb="10">
      <t>バショ</t>
    </rPh>
    <rPh sb="13" eb="15">
      <t>ショカツ</t>
    </rPh>
    <rPh sb="17" eb="20">
      <t>ゼイムショ</t>
    </rPh>
    <rPh sb="20" eb="21">
      <t>チョウ</t>
    </rPh>
    <phoneticPr fontId="2"/>
  </si>
  <si>
    <t>届　　出　　者</t>
    <rPh sb="0" eb="1">
      <t>トドケ</t>
    </rPh>
    <rPh sb="3" eb="4">
      <t>デ</t>
    </rPh>
    <rPh sb="6" eb="7">
      <t>シャ</t>
    </rPh>
    <phoneticPr fontId="2"/>
  </si>
  <si>
    <t>麦芽比率25％以上50％未満
かつアルコール分10度未満</t>
    <rPh sb="0" eb="2">
      <t>バクガ</t>
    </rPh>
    <rPh sb="2" eb="4">
      <t>ヒリツ</t>
    </rPh>
    <rPh sb="7" eb="9">
      <t>イジョウ</t>
    </rPh>
    <rPh sb="12" eb="14">
      <t>ミマン</t>
    </rPh>
    <rPh sb="22" eb="23">
      <t>ブン</t>
    </rPh>
    <rPh sb="25" eb="26">
      <t>ド</t>
    </rPh>
    <rPh sb="26" eb="28">
      <t>ミマン</t>
    </rPh>
    <phoneticPr fontId="2"/>
  </si>
  <si>
    <r>
      <rPr>
        <sz val="6"/>
        <color theme="1"/>
        <rFont val="ＭＳ 明朝"/>
        <family val="1"/>
        <charset val="128"/>
      </rPr>
      <t>(税額算出表Ｂ(ア)へ転記)　　　　　　　　　　　</t>
    </r>
    <r>
      <rPr>
        <sz val="10"/>
        <color theme="1"/>
        <rFont val="ＭＳ 明朝"/>
        <family val="1"/>
        <charset val="128"/>
      </rPr>
      <t>ml</t>
    </r>
    <rPh sb="1" eb="3">
      <t>ゼイガク</t>
    </rPh>
    <rPh sb="3" eb="5">
      <t>サンシュツ</t>
    </rPh>
    <rPh sb="5" eb="6">
      <t>ヒョウ</t>
    </rPh>
    <rPh sb="11" eb="13">
      <t>テンキ</t>
    </rPh>
    <phoneticPr fontId="2"/>
  </si>
  <si>
    <r>
      <t>(税額算出表Ａ(ア)へ転記)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</si>
  <si>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(税額算出表Ｃ(ア)へ転記)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</si>
  <si>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(税額算出表Ｄ(ア)へ転記)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</si>
  <si>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(税額算出表Ｅ(ア)へ転記)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</si>
  <si>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(税額算出表Ｆ(ア)へ転記)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</si>
  <si>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(税額算出表Ｇ(ア)へ転記)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</si>
  <si>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(税額算出表Ｈ(ア)へ転記)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</si>
  <si>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(税額算出表Ｉ(ア)へ転記)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</si>
  <si>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(税額算出表Ｊ(ア)へ転記)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</si>
  <si>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(税額算出表Ｋ(ア)へ転記)　　　　　　　　　　　</t>
    </r>
    <r>
      <rPr>
        <sz val="10"/>
        <color theme="1"/>
        <rFont val="ＭＳ 明朝"/>
        <family val="1"/>
        <charset val="128"/>
      </rPr>
      <t>ml</t>
    </r>
    <rPh sb="1" eb="3">
      <t>ゼイガク</t>
    </rPh>
    <rPh sb="3" eb="5">
      <t>サンシュツ</t>
    </rPh>
    <rPh sb="5" eb="6">
      <t>ヒョウ</t>
    </rPh>
    <rPh sb="11" eb="13">
      <t>テンキ</t>
    </rPh>
    <phoneticPr fontId="2"/>
  </si>
  <si>
    <r>
      <t xml:space="preserve">在庫数量・所持数量（発泡酒）
</t>
    </r>
    <r>
      <rPr>
        <sz val="10"/>
        <color theme="1"/>
        <rFont val="ＭＳ ゴシック"/>
        <family val="3"/>
        <charset val="128"/>
      </rPr>
      <t>《</t>
    </r>
    <r>
      <rPr>
        <u/>
        <sz val="10"/>
        <color theme="1"/>
        <rFont val="ＭＳ ゴシック"/>
        <family val="3"/>
        <charset val="128"/>
      </rPr>
      <t>麦芽比率25％以上50％未満かつアルコール分10度未満のもの</t>
    </r>
    <r>
      <rPr>
        <sz val="10"/>
        <color theme="1"/>
        <rFont val="ＭＳ ゴシック"/>
        <family val="3"/>
        <charset val="128"/>
      </rPr>
      <t>》</t>
    </r>
    <rPh sb="0" eb="2">
      <t>ザイコ</t>
    </rPh>
    <rPh sb="2" eb="4">
      <t>スウリョウ</t>
    </rPh>
    <rPh sb="5" eb="7">
      <t>ショジ</t>
    </rPh>
    <rPh sb="7" eb="9">
      <t>スウリョウ</t>
    </rPh>
    <rPh sb="10" eb="13">
      <t>ハッポウシュ</t>
    </rPh>
    <rPh sb="16" eb="18">
      <t>バクガ</t>
    </rPh>
    <rPh sb="18" eb="20">
      <t>ヒリツ</t>
    </rPh>
    <rPh sb="23" eb="25">
      <t>イジョウ</t>
    </rPh>
    <rPh sb="28" eb="30">
      <t>ミマン</t>
    </rPh>
    <rPh sb="37" eb="38">
      <t>ブン</t>
    </rPh>
    <rPh sb="40" eb="41">
      <t>ド</t>
    </rPh>
    <rPh sb="41" eb="43">
      <t>ミマン</t>
    </rPh>
    <phoneticPr fontId="2"/>
  </si>
  <si>
    <t>発泡酒（麦芽比率25％以上50％未満かつアルコール分10度未満）</t>
    <rPh sb="0" eb="3">
      <t>ハッポウシュ</t>
    </rPh>
    <rPh sb="29" eb="31">
      <t>ミマン</t>
    </rPh>
    <phoneticPr fontId="2"/>
  </si>
  <si>
    <r>
      <t>醸造酒類</t>
    </r>
    <r>
      <rPr>
        <vertAlign val="superscript"/>
        <sz val="11"/>
        <color theme="1"/>
        <rFont val="ＭＳ ゴシック"/>
        <family val="3"/>
        <charset val="128"/>
      </rPr>
      <t>注</t>
    </r>
    <rPh sb="0" eb="2">
      <t>ジョウゾウ</t>
    </rPh>
    <rPh sb="2" eb="4">
      <t>シュルイ</t>
    </rPh>
    <rPh sb="4" eb="5">
      <t>チュウ</t>
    </rPh>
    <phoneticPr fontId="2"/>
  </si>
  <si>
    <r>
      <t>混成酒類</t>
    </r>
    <r>
      <rPr>
        <vertAlign val="superscript"/>
        <sz val="11"/>
        <color theme="1"/>
        <rFont val="ＭＳ ゴシック"/>
        <family val="3"/>
        <charset val="128"/>
      </rPr>
      <t>注</t>
    </r>
    <rPh sb="0" eb="2">
      <t>コンセイ</t>
    </rPh>
    <rPh sb="2" eb="4">
      <t>シュルイ</t>
    </rPh>
    <phoneticPr fontId="2"/>
  </si>
  <si>
    <t>注　発泡性を有し、アルコール分が10度未満のものは対象となりませんので、所持数量に含めないでください。</t>
    <rPh sb="0" eb="1">
      <t>チュウ</t>
    </rPh>
    <rPh sb="2" eb="5">
      <t>ハッポウセイ</t>
    </rPh>
    <rPh sb="6" eb="7">
      <t>ユウ</t>
    </rPh>
    <rPh sb="14" eb="15">
      <t>ブン</t>
    </rPh>
    <rPh sb="18" eb="19">
      <t>ド</t>
    </rPh>
    <rPh sb="19" eb="21">
      <t>ミマン</t>
    </rPh>
    <rPh sb="25" eb="27">
      <t>タイショウ</t>
    </rPh>
    <rPh sb="36" eb="38">
      <t>ショジ</t>
    </rPh>
    <rPh sb="38" eb="40">
      <t>スウリョウ</t>
    </rPh>
    <rPh sb="41" eb="42">
      <t>フク</t>
    </rPh>
    <phoneticPr fontId="2"/>
  </si>
  <si>
    <t>ｱﾙｺｰﾙ分</t>
    <rPh sb="5" eb="6">
      <t>ブン</t>
    </rPh>
    <phoneticPr fontId="2"/>
  </si>
  <si>
    <r>
      <t xml:space="preserve">在庫数量・所持数量（雑酒）
</t>
    </r>
    <r>
      <rPr>
        <sz val="10"/>
        <color theme="1"/>
        <rFont val="ＭＳ ゴシック"/>
        <family val="3"/>
        <charset val="128"/>
      </rPr>
      <t>《</t>
    </r>
    <r>
      <rPr>
        <u/>
        <sz val="10"/>
        <color theme="1"/>
        <rFont val="ＭＳ ゴシック"/>
        <family val="3"/>
        <charset val="128"/>
      </rPr>
      <t>「アルコール分10度未満、かつ、発泡性を有するもの」及び「みりん類似雑酒」を除く</t>
    </r>
    <r>
      <rPr>
        <sz val="10"/>
        <color theme="1"/>
        <rFont val="ＭＳ ゴシック"/>
        <family val="3"/>
        <charset val="128"/>
      </rPr>
      <t>》</t>
    </r>
    <rPh sb="0" eb="2">
      <t>ザイコ</t>
    </rPh>
    <rPh sb="2" eb="4">
      <t>スウリョウ</t>
    </rPh>
    <rPh sb="5" eb="7">
      <t>ショジ</t>
    </rPh>
    <rPh sb="7" eb="9">
      <t>スウリョウ</t>
    </rPh>
    <rPh sb="10" eb="11">
      <t>ザツ</t>
    </rPh>
    <rPh sb="11" eb="12">
      <t>サケ</t>
    </rPh>
    <rPh sb="21" eb="22">
      <t>ブン</t>
    </rPh>
    <rPh sb="41" eb="42">
      <t>オヨ</t>
    </rPh>
    <rPh sb="47" eb="49">
      <t>ルイジ</t>
    </rPh>
    <rPh sb="49" eb="50">
      <t>ザツ</t>
    </rPh>
    <rPh sb="50" eb="51">
      <t>サケ</t>
    </rPh>
    <rPh sb="53" eb="54">
      <t>ノゾ</t>
    </rPh>
    <phoneticPr fontId="2"/>
  </si>
  <si>
    <r>
      <t xml:space="preserve">所持数量計(ml)：
</t>
    </r>
    <r>
      <rPr>
        <sz val="9"/>
        <color theme="1"/>
        <rFont val="ＭＳ ゴシック"/>
        <family val="3"/>
        <charset val="128"/>
      </rPr>
      <t>（アルコール分21度未満）</t>
    </r>
    <rPh sb="0" eb="2">
      <t>ショジ</t>
    </rPh>
    <rPh sb="2" eb="4">
      <t>スウリョウ</t>
    </rPh>
    <rPh sb="4" eb="5">
      <t>ケイ</t>
    </rPh>
    <rPh sb="17" eb="18">
      <t>ブン</t>
    </rPh>
    <rPh sb="20" eb="21">
      <t>ド</t>
    </rPh>
    <rPh sb="21" eb="23">
      <t>ミマン</t>
    </rPh>
    <phoneticPr fontId="2"/>
  </si>
  <si>
    <r>
      <t xml:space="preserve">所持数量計(ml)：
</t>
    </r>
    <r>
      <rPr>
        <sz val="9"/>
        <color theme="1"/>
        <rFont val="ＭＳ ゴシック"/>
        <family val="3"/>
        <charset val="128"/>
      </rPr>
      <t>（アルコール分21度以上）</t>
    </r>
    <rPh sb="0" eb="2">
      <t>ショジ</t>
    </rPh>
    <rPh sb="2" eb="4">
      <t>スウリョウ</t>
    </rPh>
    <rPh sb="4" eb="5">
      <t>ケイ</t>
    </rPh>
    <rPh sb="17" eb="18">
      <t>ブン</t>
    </rPh>
    <rPh sb="20" eb="21">
      <t>ド</t>
    </rPh>
    <rPh sb="21" eb="23">
      <t>イジョウ</t>
    </rPh>
    <phoneticPr fontId="2"/>
  </si>
  <si>
    <r>
      <t xml:space="preserve">在庫数量・所持数量（清酒）
</t>
    </r>
    <r>
      <rPr>
        <sz val="10"/>
        <color theme="1"/>
        <rFont val="ＭＳ ゴシック"/>
        <family val="3"/>
        <charset val="128"/>
      </rPr>
      <t>《</t>
    </r>
    <r>
      <rPr>
        <u/>
        <sz val="10"/>
        <color theme="1"/>
        <rFont val="ＭＳ ゴシック"/>
        <family val="3"/>
        <charset val="128"/>
      </rPr>
      <t>アルコール分10度未満、かつ、発泡性を有するものを除く</t>
    </r>
    <r>
      <rPr>
        <sz val="10"/>
        <color theme="1"/>
        <rFont val="ＭＳ ゴシック"/>
        <family val="3"/>
        <charset val="128"/>
      </rPr>
      <t>》</t>
    </r>
    <rPh sb="0" eb="2">
      <t>ザイコ</t>
    </rPh>
    <rPh sb="2" eb="4">
      <t>スウリョウ</t>
    </rPh>
    <rPh sb="5" eb="7">
      <t>ショジ</t>
    </rPh>
    <rPh sb="7" eb="9">
      <t>スウリョウ</t>
    </rPh>
    <rPh sb="10" eb="12">
      <t>セイシュ</t>
    </rPh>
    <rPh sb="20" eb="21">
      <t>ブン</t>
    </rPh>
    <rPh sb="23" eb="24">
      <t>ド</t>
    </rPh>
    <rPh sb="24" eb="26">
      <t>ミマン</t>
    </rPh>
    <rPh sb="30" eb="33">
      <t>ハッポウセイ</t>
    </rPh>
    <rPh sb="34" eb="35">
      <t>ユウ</t>
    </rPh>
    <rPh sb="40" eb="41">
      <t>ノゾ</t>
    </rPh>
    <phoneticPr fontId="2"/>
  </si>
  <si>
    <r>
      <t xml:space="preserve">在庫数量・所持数量（果実酒）
</t>
    </r>
    <r>
      <rPr>
        <sz val="10"/>
        <color theme="1"/>
        <rFont val="ＭＳ ゴシック"/>
        <family val="3"/>
        <charset val="128"/>
      </rPr>
      <t>《</t>
    </r>
    <r>
      <rPr>
        <u/>
        <sz val="10"/>
        <color theme="1"/>
        <rFont val="ＭＳ ゴシック"/>
        <family val="3"/>
        <charset val="128"/>
      </rPr>
      <t>アルコール分10度未満、かつ、発泡性を有するものを除く</t>
    </r>
    <r>
      <rPr>
        <sz val="10"/>
        <color theme="1"/>
        <rFont val="ＭＳ ゴシック"/>
        <family val="3"/>
        <charset val="128"/>
      </rPr>
      <t>》</t>
    </r>
    <rPh sb="0" eb="2">
      <t>ザイコ</t>
    </rPh>
    <rPh sb="2" eb="4">
      <t>スウリョウ</t>
    </rPh>
    <rPh sb="5" eb="7">
      <t>ショジ</t>
    </rPh>
    <rPh sb="7" eb="9">
      <t>スウリョウ</t>
    </rPh>
    <rPh sb="10" eb="13">
      <t>カジツシュ</t>
    </rPh>
    <rPh sb="21" eb="22">
      <t>ブン</t>
    </rPh>
    <rPh sb="24" eb="25">
      <t>ド</t>
    </rPh>
    <rPh sb="25" eb="27">
      <t>ミマン</t>
    </rPh>
    <rPh sb="31" eb="34">
      <t>ハッポウセイ</t>
    </rPh>
    <rPh sb="35" eb="36">
      <t>ユウ</t>
    </rPh>
    <rPh sb="41" eb="42">
      <t>ノゾ</t>
    </rPh>
    <phoneticPr fontId="2"/>
  </si>
  <si>
    <r>
      <t xml:space="preserve">在庫数量・所持数量（その他の醸造酒）
</t>
    </r>
    <r>
      <rPr>
        <sz val="10"/>
        <color theme="1"/>
        <rFont val="ＭＳ ゴシック"/>
        <family val="3"/>
        <charset val="128"/>
      </rPr>
      <t>《</t>
    </r>
    <r>
      <rPr>
        <u/>
        <sz val="10"/>
        <color theme="1"/>
        <rFont val="ＭＳ ゴシック"/>
        <family val="3"/>
        <charset val="128"/>
      </rPr>
      <t>アルコール分10度未満、かつ、発泡性を有するものを除く</t>
    </r>
    <r>
      <rPr>
        <sz val="10"/>
        <color theme="1"/>
        <rFont val="ＭＳ ゴシック"/>
        <family val="3"/>
        <charset val="128"/>
      </rPr>
      <t>》</t>
    </r>
    <rPh sb="0" eb="2">
      <t>ザイコ</t>
    </rPh>
    <rPh sb="2" eb="4">
      <t>スウリョウ</t>
    </rPh>
    <rPh sb="5" eb="7">
      <t>ショジ</t>
    </rPh>
    <rPh sb="7" eb="9">
      <t>スウリョウ</t>
    </rPh>
    <rPh sb="12" eb="13">
      <t>タ</t>
    </rPh>
    <rPh sb="14" eb="17">
      <t>ジョウゾウシュ</t>
    </rPh>
    <rPh sb="25" eb="26">
      <t>ブン</t>
    </rPh>
    <rPh sb="28" eb="29">
      <t>ド</t>
    </rPh>
    <rPh sb="29" eb="31">
      <t>ミマン</t>
    </rPh>
    <rPh sb="35" eb="38">
      <t>ハッポウセイ</t>
    </rPh>
    <rPh sb="39" eb="40">
      <t>ユウ</t>
    </rPh>
    <rPh sb="45" eb="46">
      <t>ノゾ</t>
    </rPh>
    <phoneticPr fontId="2"/>
  </si>
  <si>
    <t>　　　</t>
    <phoneticPr fontId="2"/>
  </si>
  <si>
    <t>　イ　「簡易判定表」シート</t>
    <rPh sb="4" eb="6">
      <t>カンイ</t>
    </rPh>
    <rPh sb="6" eb="8">
      <t>ハンテイ</t>
    </rPh>
    <rPh sb="8" eb="9">
      <t>ヒョウ</t>
    </rPh>
    <phoneticPr fontId="2"/>
  </si>
  <si>
    <t>①　「申告義務があるかどうか」の判定</t>
    <rPh sb="3" eb="5">
      <t>シンコク</t>
    </rPh>
    <rPh sb="5" eb="7">
      <t>ギム</t>
    </rPh>
    <rPh sb="16" eb="18">
      <t>ハンテイ</t>
    </rPh>
    <phoneticPr fontId="2"/>
  </si>
  <si>
    <t>②　「納付」になるのか「還付」になるのかの判定</t>
    <rPh sb="3" eb="5">
      <t>ノウフ</t>
    </rPh>
    <rPh sb="12" eb="14">
      <t>カンプ</t>
    </rPh>
    <rPh sb="21" eb="23">
      <t>ハンテイ</t>
    </rPh>
    <phoneticPr fontId="2"/>
  </si>
  <si>
    <t>③　「必要な手続き」の紹介</t>
    <rPh sb="3" eb="5">
      <t>ヒツヨウ</t>
    </rPh>
    <rPh sb="6" eb="8">
      <t>テツヅ</t>
    </rPh>
    <rPh sb="11" eb="13">
      <t>ショウカイ</t>
    </rPh>
    <phoneticPr fontId="2"/>
  </si>
  <si>
    <t>　ロ　「在庫①（発泡性酒類）」～「所持場所ごとの所持数量の内訳書」シート</t>
    <rPh sb="4" eb="6">
      <t>ザイコ</t>
    </rPh>
    <rPh sb="8" eb="11">
      <t>ハッポウセイ</t>
    </rPh>
    <rPh sb="11" eb="13">
      <t>シュルイ</t>
    </rPh>
    <phoneticPr fontId="2"/>
  </si>
  <si>
    <t>　ハ　「在庫表」シート</t>
    <rPh sb="4" eb="6">
      <t>ザイコ</t>
    </rPh>
    <rPh sb="6" eb="7">
      <t>ヒョウ</t>
    </rPh>
    <phoneticPr fontId="2"/>
  </si>
  <si>
    <t>　「簡易判定表」や「在庫①」～「在庫③」のシートに入力する基礎資料になります。</t>
    <rPh sb="2" eb="4">
      <t>カンイ</t>
    </rPh>
    <rPh sb="4" eb="6">
      <t>ハンテイ</t>
    </rPh>
    <rPh sb="6" eb="7">
      <t>ヒョウ</t>
    </rPh>
    <rPh sb="10" eb="12">
      <t>ザイコ</t>
    </rPh>
    <rPh sb="16" eb="18">
      <t>ザイコ</t>
    </rPh>
    <rPh sb="25" eb="27">
      <t>ニュウリョク</t>
    </rPh>
    <rPh sb="29" eb="31">
      <t>キソ</t>
    </rPh>
    <rPh sb="31" eb="33">
      <t>シリョウ</t>
    </rPh>
    <phoneticPr fontId="2"/>
  </si>
  <si>
    <t>２　作業手順</t>
    <rPh sb="2" eb="4">
      <t>サギョウ</t>
    </rPh>
    <rPh sb="4" eb="6">
      <t>テジュン</t>
    </rPh>
    <phoneticPr fontId="2"/>
  </si>
  <si>
    <t>　　　また、「在庫①」～「在庫③」に入力すると、申告書や税額算出表が自動で作成できます。</t>
    <rPh sb="18" eb="20">
      <t>ニュウリョク</t>
    </rPh>
    <rPh sb="24" eb="27">
      <t>シンコクショ</t>
    </rPh>
    <rPh sb="28" eb="30">
      <t>ゼイガク</t>
    </rPh>
    <rPh sb="30" eb="32">
      <t>サンシュツ</t>
    </rPh>
    <rPh sb="32" eb="33">
      <t>ヒョウ</t>
    </rPh>
    <rPh sb="34" eb="36">
      <t>ジドウ</t>
    </rPh>
    <rPh sb="37" eb="39">
      <t>サクセイ</t>
    </rPh>
    <phoneticPr fontId="2"/>
  </si>
  <si>
    <t>★ご注意★</t>
    <rPh sb="2" eb="4">
      <t>チュウイ</t>
    </rPh>
    <phoneticPr fontId="2"/>
  </si>
  <si>
    <t>することが重要です。</t>
    <rPh sb="5" eb="7">
      <t>ジュウヨウ</t>
    </rPh>
    <phoneticPr fontId="2"/>
  </si>
  <si>
    <t>　今回の手持品課税・戻税は、「対象酒類の所持数量（令和２年10月１日午前０時時点）」を正しく把握</t>
    <rPh sb="1" eb="3">
      <t>コンカイ</t>
    </rPh>
    <rPh sb="4" eb="6">
      <t>テモ</t>
    </rPh>
    <rPh sb="6" eb="7">
      <t>ヒン</t>
    </rPh>
    <rPh sb="7" eb="9">
      <t>カゼイ</t>
    </rPh>
    <rPh sb="10" eb="11">
      <t>レイ</t>
    </rPh>
    <rPh sb="11" eb="12">
      <t>ゼイ</t>
    </rPh>
    <rPh sb="15" eb="17">
      <t>タイショウ</t>
    </rPh>
    <rPh sb="17" eb="19">
      <t>シュルイ</t>
    </rPh>
    <rPh sb="20" eb="22">
      <t>ショジ</t>
    </rPh>
    <rPh sb="22" eb="24">
      <t>スウリョウ</t>
    </rPh>
    <rPh sb="25" eb="27">
      <t>レイワ</t>
    </rPh>
    <rPh sb="28" eb="29">
      <t>ネン</t>
    </rPh>
    <rPh sb="31" eb="32">
      <t>ガツ</t>
    </rPh>
    <rPh sb="33" eb="34">
      <t>ニチ</t>
    </rPh>
    <rPh sb="34" eb="36">
      <t>ゴゼン</t>
    </rPh>
    <rPh sb="37" eb="38">
      <t>ジ</t>
    </rPh>
    <rPh sb="38" eb="40">
      <t>ジテン</t>
    </rPh>
    <rPh sb="43" eb="44">
      <t>タダ</t>
    </rPh>
    <rPh sb="46" eb="48">
      <t>ハアク</t>
    </rPh>
    <phoneticPr fontId="2"/>
  </si>
  <si>
    <t>　https://www.youtube.com/user/ntachannel（右のＱＲコードからもアクセスできます。）</t>
    <phoneticPr fontId="2"/>
  </si>
  <si>
    <t>　なお、YouTube「国税庁動画チャンネル」で手持品課税（戻税）の説明動画（38分）を公開しております。</t>
    <rPh sb="41" eb="42">
      <t>フン</t>
    </rPh>
    <phoneticPr fontId="2"/>
  </si>
  <si>
    <t>　　　　　「税率改正に伴う酒類の手持品課税（戻税）の実施について」</t>
    <rPh sb="6" eb="8">
      <t>ゼイリツ</t>
    </rPh>
    <rPh sb="8" eb="10">
      <t>カイセイ</t>
    </rPh>
    <rPh sb="11" eb="12">
      <t>トモナ</t>
    </rPh>
    <rPh sb="13" eb="15">
      <t>シュルイ</t>
    </rPh>
    <rPh sb="16" eb="18">
      <t>テモ</t>
    </rPh>
    <rPh sb="18" eb="19">
      <t>ヒン</t>
    </rPh>
    <rPh sb="19" eb="21">
      <t>カゼイ</t>
    </rPh>
    <rPh sb="22" eb="23">
      <t>レイ</t>
    </rPh>
    <rPh sb="23" eb="24">
      <t>ゼイ</t>
    </rPh>
    <rPh sb="26" eb="28">
      <t>ジッシ</t>
    </rPh>
    <phoneticPr fontId="2"/>
  </si>
  <si>
    <t>　また、同じ税務署内に対象酒類を所持する場所が複数ある場合（例：店舗A、店舗B、倉庫Cなど）、</t>
    <rPh sb="4" eb="5">
      <t>オナ</t>
    </rPh>
    <rPh sb="6" eb="9">
      <t>ゼイムショ</t>
    </rPh>
    <rPh sb="9" eb="10">
      <t>ナイ</t>
    </rPh>
    <rPh sb="11" eb="13">
      <t>タイショウ</t>
    </rPh>
    <rPh sb="13" eb="15">
      <t>シュルイ</t>
    </rPh>
    <rPh sb="16" eb="18">
      <t>ショジ</t>
    </rPh>
    <rPh sb="20" eb="22">
      <t>バショ</t>
    </rPh>
    <rPh sb="23" eb="25">
      <t>フクスウ</t>
    </rPh>
    <rPh sb="27" eb="29">
      <t>バアイ</t>
    </rPh>
    <rPh sb="30" eb="31">
      <t>レイ</t>
    </rPh>
    <rPh sb="32" eb="34">
      <t>テンポ</t>
    </rPh>
    <rPh sb="36" eb="38">
      <t>テンポ</t>
    </rPh>
    <rPh sb="40" eb="42">
      <t>ソウコ</t>
    </rPh>
    <phoneticPr fontId="2"/>
  </si>
  <si>
    <t>「所持場所ごとの所持数量の内訳書」を添付することで、まとめて申告することができます。</t>
    <rPh sb="1" eb="3">
      <t>ショジ</t>
    </rPh>
    <rPh sb="3" eb="5">
      <t>バショ</t>
    </rPh>
    <rPh sb="8" eb="10">
      <t>ショジ</t>
    </rPh>
    <rPh sb="10" eb="12">
      <t>スウリョウ</t>
    </rPh>
    <rPh sb="13" eb="16">
      <t>ウチワケショ</t>
    </rPh>
    <rPh sb="18" eb="20">
      <t>テンプ</t>
    </rPh>
    <rPh sb="30" eb="32">
      <t>シンコク</t>
    </rPh>
    <phoneticPr fontId="2"/>
  </si>
  <si>
    <t>　この場合、「所持場所ごとの所持数量の内訳書」を作成し、申告書に添付してください。</t>
    <rPh sb="3" eb="5">
      <t>バアイ</t>
    </rPh>
    <rPh sb="7" eb="9">
      <t>ショジ</t>
    </rPh>
    <rPh sb="9" eb="11">
      <t>バショ</t>
    </rPh>
    <rPh sb="14" eb="16">
      <t>ショジ</t>
    </rPh>
    <rPh sb="16" eb="18">
      <t>スウリョウ</t>
    </rPh>
    <rPh sb="19" eb="22">
      <t>ウチワケショ</t>
    </rPh>
    <rPh sb="24" eb="26">
      <t>サクセイ</t>
    </rPh>
    <rPh sb="28" eb="31">
      <t>シンコクショ</t>
    </rPh>
    <rPh sb="32" eb="34">
      <t>テンプ</t>
    </rPh>
    <phoneticPr fontId="2"/>
  </si>
  <si>
    <t>ないかなど、事業者ご自身で十分ご確認ください。</t>
    <rPh sb="6" eb="9">
      <t>ジギョウシャ</t>
    </rPh>
    <rPh sb="10" eb="12">
      <t>ジシン</t>
    </rPh>
    <rPh sb="13" eb="15">
      <t>ジュウブン</t>
    </rPh>
    <rPh sb="16" eb="18">
      <t>カクニン</t>
    </rPh>
    <phoneticPr fontId="2"/>
  </si>
  <si>
    <t>　https://www.nta.go.jp/taxes/sake/annai/temochihin_r02.htm</t>
    <phoneticPr fontId="2"/>
  </si>
  <si>
    <t>　また、国税庁ホームページに「手引き」も掲載していますので、参考にご覧ください。</t>
    <rPh sb="4" eb="7">
      <t>コクゼイチョウ</t>
    </rPh>
    <rPh sb="15" eb="17">
      <t>テビ</t>
    </rPh>
    <rPh sb="20" eb="22">
      <t>ケイサイ</t>
    </rPh>
    <rPh sb="30" eb="32">
      <t>サンコウ</t>
    </rPh>
    <rPh sb="34" eb="35">
      <t>ラン</t>
    </rPh>
    <phoneticPr fontId="2"/>
  </si>
  <si>
    <r>
      <rPr>
        <sz val="12"/>
        <color rgb="FFFF0000"/>
        <rFont val="HG丸ｺﾞｼｯｸM-PRO"/>
        <family val="3"/>
        <charset val="128"/>
      </rPr>
      <t>が自動で作成</t>
    </r>
    <r>
      <rPr>
        <sz val="12"/>
        <color theme="1"/>
        <rFont val="HG丸ｺﾞｼｯｸM-PRO"/>
        <family val="3"/>
        <charset val="128"/>
      </rPr>
      <t>できます。</t>
    </r>
    <rPh sb="1" eb="3">
      <t>ジドウ</t>
    </rPh>
    <rPh sb="4" eb="6">
      <t>サクセイ</t>
    </rPh>
    <phoneticPr fontId="2"/>
  </si>
  <si>
    <r>
      <t>　①　在庫酒類の容器・包装の表示（ラベル等）を見て、</t>
    </r>
    <r>
      <rPr>
        <sz val="12"/>
        <color rgb="FFFF0000"/>
        <rFont val="HG丸ｺﾞｼｯｸM-PRO"/>
        <family val="3"/>
        <charset val="128"/>
      </rPr>
      <t>「対象酒類」かどうかを確認</t>
    </r>
    <r>
      <rPr>
        <sz val="12"/>
        <color theme="1"/>
        <rFont val="HG丸ｺﾞｼｯｸM-PRO"/>
        <family val="3"/>
        <charset val="128"/>
      </rPr>
      <t>します。</t>
    </r>
    <rPh sb="3" eb="5">
      <t>ザイコ</t>
    </rPh>
    <rPh sb="5" eb="7">
      <t>シュルイ</t>
    </rPh>
    <rPh sb="8" eb="10">
      <t>ヨウキ</t>
    </rPh>
    <rPh sb="11" eb="13">
      <t>ホウソウ</t>
    </rPh>
    <rPh sb="14" eb="16">
      <t>ヒョウジ</t>
    </rPh>
    <rPh sb="20" eb="21">
      <t>トウ</t>
    </rPh>
    <rPh sb="23" eb="24">
      <t>ミ</t>
    </rPh>
    <rPh sb="27" eb="29">
      <t>タイショウ</t>
    </rPh>
    <rPh sb="29" eb="31">
      <t>シュルイ</t>
    </rPh>
    <rPh sb="37" eb="39">
      <t>カクニン</t>
    </rPh>
    <phoneticPr fontId="2"/>
  </si>
  <si>
    <r>
      <t>　　　※　申告書や届出書の提出期限は、</t>
    </r>
    <r>
      <rPr>
        <b/>
        <sz val="12"/>
        <color rgb="FFFF0000"/>
        <rFont val="HG丸ｺﾞｼｯｸM-PRO"/>
        <family val="3"/>
        <charset val="128"/>
      </rPr>
      <t>令和２年11月２日（月）</t>
    </r>
    <r>
      <rPr>
        <sz val="12"/>
        <color theme="1"/>
        <rFont val="HG丸ｺﾞｼｯｸM-PRO"/>
        <family val="3"/>
        <charset val="128"/>
      </rPr>
      <t>です。</t>
    </r>
    <rPh sb="5" eb="8">
      <t>シンコクショ</t>
    </rPh>
    <rPh sb="9" eb="12">
      <t>トドケデショ</t>
    </rPh>
    <rPh sb="13" eb="15">
      <t>テイシュツ</t>
    </rPh>
    <rPh sb="15" eb="17">
      <t>キゲン</t>
    </rPh>
    <rPh sb="19" eb="21">
      <t>レイワ</t>
    </rPh>
    <rPh sb="22" eb="23">
      <t>ネン</t>
    </rPh>
    <rPh sb="25" eb="26">
      <t>ガツ</t>
    </rPh>
    <rPh sb="27" eb="28">
      <t>ニチ</t>
    </rPh>
    <rPh sb="29" eb="30">
      <t>ゲツ</t>
    </rPh>
    <phoneticPr fontId="2"/>
  </si>
  <si>
    <r>
      <t>　　　※　納期限は、</t>
    </r>
    <r>
      <rPr>
        <b/>
        <sz val="12"/>
        <color rgb="FFFF0000"/>
        <rFont val="HG丸ｺﾞｼｯｸM-PRO"/>
        <family val="3"/>
        <charset val="128"/>
      </rPr>
      <t>令和３年３月31日（水）</t>
    </r>
    <r>
      <rPr>
        <sz val="12"/>
        <color theme="1"/>
        <rFont val="HG丸ｺﾞｼｯｸM-PRO"/>
        <family val="3"/>
        <charset val="128"/>
      </rPr>
      <t>です。</t>
    </r>
    <rPh sb="5" eb="8">
      <t>ノウキゲン</t>
    </rPh>
    <rPh sb="10" eb="12">
      <t>レイワ</t>
    </rPh>
    <rPh sb="13" eb="14">
      <t>ネン</t>
    </rPh>
    <rPh sb="15" eb="16">
      <t>ガツ</t>
    </rPh>
    <rPh sb="18" eb="19">
      <t>ニチ</t>
    </rPh>
    <rPh sb="20" eb="21">
      <t>スイ</t>
    </rPh>
    <phoneticPr fontId="2"/>
  </si>
  <si>
    <r>
      <t>　対象酒類の所持数量を入力することにより、</t>
    </r>
    <r>
      <rPr>
        <sz val="12"/>
        <color rgb="FFFF0000"/>
        <rFont val="HG丸ｺﾞｼｯｸM-PRO"/>
        <family val="3"/>
        <charset val="128"/>
      </rPr>
      <t>次の３つが分かります</t>
    </r>
    <r>
      <rPr>
        <sz val="12"/>
        <color theme="1"/>
        <rFont val="HG丸ｺﾞｼｯｸM-PRO"/>
        <family val="3"/>
        <charset val="128"/>
      </rPr>
      <t>。</t>
    </r>
    <rPh sb="1" eb="3">
      <t>タイショウ</t>
    </rPh>
    <rPh sb="3" eb="5">
      <t>シュルイ</t>
    </rPh>
    <rPh sb="26" eb="27">
      <t>ブン</t>
    </rPh>
    <phoneticPr fontId="2"/>
  </si>
  <si>
    <r>
      <t>　所持場所ごとの所持数量を入力することにより、</t>
    </r>
    <r>
      <rPr>
        <sz val="12"/>
        <color rgb="FFFF0000"/>
        <rFont val="HG丸ｺﾞｼｯｸM-PRO"/>
        <family val="3"/>
        <charset val="128"/>
      </rPr>
      <t>手持品課税等にかかる「申告書」及び「税額算出表」</t>
    </r>
    <rPh sb="1" eb="3">
      <t>ショジ</t>
    </rPh>
    <rPh sb="3" eb="5">
      <t>バショ</t>
    </rPh>
    <rPh sb="8" eb="10">
      <t>ショジ</t>
    </rPh>
    <rPh sb="10" eb="12">
      <t>スウリョウ</t>
    </rPh>
    <rPh sb="13" eb="15">
      <t>ニュウリョク</t>
    </rPh>
    <rPh sb="23" eb="25">
      <t>テモチ</t>
    </rPh>
    <rPh sb="25" eb="26">
      <t>シナ</t>
    </rPh>
    <rPh sb="26" eb="28">
      <t>カゼイ</t>
    </rPh>
    <rPh sb="28" eb="29">
      <t>トウ</t>
    </rPh>
    <rPh sb="34" eb="36">
      <t>シンコク</t>
    </rPh>
    <rPh sb="36" eb="37">
      <t>ショ</t>
    </rPh>
    <rPh sb="38" eb="39">
      <t>オヨ</t>
    </rPh>
    <rPh sb="41" eb="43">
      <t>ゼイガク</t>
    </rPh>
    <phoneticPr fontId="2"/>
  </si>
  <si>
    <r>
      <t>　所持場所（店舗や倉庫など）で、実地の棚卸作業をする際、</t>
    </r>
    <r>
      <rPr>
        <sz val="12"/>
        <color rgb="FFFF0000"/>
        <rFont val="HG丸ｺﾞｼｯｸM-PRO"/>
        <family val="3"/>
        <charset val="128"/>
      </rPr>
      <t>在庫数量を記録する様式</t>
    </r>
    <r>
      <rPr>
        <sz val="12"/>
        <color theme="1"/>
        <rFont val="HG丸ｺﾞｼｯｸM-PRO"/>
        <family val="3"/>
        <charset val="128"/>
      </rPr>
      <t>です。</t>
    </r>
    <rPh sb="1" eb="3">
      <t>ショジ</t>
    </rPh>
    <rPh sb="3" eb="5">
      <t>バショ</t>
    </rPh>
    <rPh sb="6" eb="8">
      <t>テンポ</t>
    </rPh>
    <rPh sb="9" eb="11">
      <t>ソウコ</t>
    </rPh>
    <rPh sb="16" eb="18">
      <t>ジッチ</t>
    </rPh>
    <rPh sb="19" eb="21">
      <t>タナオロシ</t>
    </rPh>
    <rPh sb="21" eb="23">
      <t>サギョウ</t>
    </rPh>
    <rPh sb="26" eb="27">
      <t>サイ</t>
    </rPh>
    <rPh sb="28" eb="30">
      <t>ザイコ</t>
    </rPh>
    <rPh sb="30" eb="32">
      <t>スウリョウ</t>
    </rPh>
    <rPh sb="33" eb="35">
      <t>キロク</t>
    </rPh>
    <rPh sb="37" eb="39">
      <t>ヨウシキ</t>
    </rPh>
    <phoneticPr fontId="2"/>
  </si>
  <si>
    <r>
      <t>　②　</t>
    </r>
    <r>
      <rPr>
        <sz val="12"/>
        <color rgb="FFFF0000"/>
        <rFont val="HG丸ｺﾞｼｯｸM-PRO"/>
        <family val="3"/>
        <charset val="128"/>
      </rPr>
      <t>「所持場所」ごとに、令和２年10月１日午前０時時点の対象酒類の「在庫数量」を確認</t>
    </r>
    <r>
      <rPr>
        <sz val="12"/>
        <color theme="1"/>
        <rFont val="HG丸ｺﾞｼｯｸM-PRO"/>
        <family val="3"/>
        <charset val="128"/>
      </rPr>
      <t>します。</t>
    </r>
    <rPh sb="4" eb="6">
      <t>ショジ</t>
    </rPh>
    <rPh sb="6" eb="8">
      <t>バショ</t>
    </rPh>
    <rPh sb="13" eb="14">
      <t>レイ</t>
    </rPh>
    <rPh sb="14" eb="15">
      <t>カズ</t>
    </rPh>
    <rPh sb="16" eb="17">
      <t>ネン</t>
    </rPh>
    <rPh sb="19" eb="20">
      <t>ガツ</t>
    </rPh>
    <rPh sb="21" eb="22">
      <t>ニチ</t>
    </rPh>
    <rPh sb="22" eb="24">
      <t>ゴゼン</t>
    </rPh>
    <rPh sb="25" eb="26">
      <t>ジ</t>
    </rPh>
    <rPh sb="26" eb="28">
      <t>ジテン</t>
    </rPh>
    <rPh sb="29" eb="31">
      <t>タイショウ</t>
    </rPh>
    <rPh sb="31" eb="33">
      <t>シュルイ</t>
    </rPh>
    <rPh sb="35" eb="37">
      <t>ザイコ</t>
    </rPh>
    <rPh sb="37" eb="39">
      <t>スウリョウ</t>
    </rPh>
    <rPh sb="41" eb="43">
      <t>カクニン</t>
    </rPh>
    <phoneticPr fontId="2"/>
  </si>
  <si>
    <t>　　　「在庫表」のシートに在庫数量を記載し、「簡易判定表」に入力すれば必要な手続きが分かります。</t>
    <rPh sb="4" eb="6">
      <t>ザイコ</t>
    </rPh>
    <rPh sb="6" eb="7">
      <t>ヒョウ</t>
    </rPh>
    <rPh sb="13" eb="15">
      <t>ザイコ</t>
    </rPh>
    <rPh sb="15" eb="17">
      <t>スウリョウ</t>
    </rPh>
    <rPh sb="18" eb="20">
      <t>キサイ</t>
    </rPh>
    <rPh sb="23" eb="25">
      <t>カンイ</t>
    </rPh>
    <rPh sb="25" eb="27">
      <t>ハンテイ</t>
    </rPh>
    <rPh sb="27" eb="28">
      <t>ヒョウ</t>
    </rPh>
    <rPh sb="30" eb="32">
      <t>ニュウリョク</t>
    </rPh>
    <rPh sb="35" eb="37">
      <t>ヒツヨウ</t>
    </rPh>
    <rPh sb="38" eb="40">
      <t>テツヅ</t>
    </rPh>
    <rPh sb="42" eb="43">
      <t>ブン</t>
    </rPh>
    <phoneticPr fontId="2"/>
  </si>
  <si>
    <t>　どの酒類が「対象酒類」に該当するのか、所持数量に含めるのか含めないのか、所持場所の確認漏れは</t>
    <rPh sb="3" eb="5">
      <t>シュルイ</t>
    </rPh>
    <rPh sb="7" eb="9">
      <t>タイショウ</t>
    </rPh>
    <rPh sb="9" eb="11">
      <t>シュルイ</t>
    </rPh>
    <rPh sb="13" eb="15">
      <t>ガイトウ</t>
    </rPh>
    <rPh sb="20" eb="22">
      <t>ショジ</t>
    </rPh>
    <rPh sb="22" eb="24">
      <t>スウリョウ</t>
    </rPh>
    <rPh sb="25" eb="26">
      <t>フク</t>
    </rPh>
    <rPh sb="30" eb="31">
      <t>フク</t>
    </rPh>
    <rPh sb="37" eb="39">
      <t>ショジ</t>
    </rPh>
    <rPh sb="39" eb="41">
      <t>バショ</t>
    </rPh>
    <rPh sb="42" eb="44">
      <t>カクニン</t>
    </rPh>
    <rPh sb="44" eb="45">
      <t>モ</t>
    </rPh>
    <phoneticPr fontId="2"/>
  </si>
  <si>
    <r>
      <t>　④　納付税額が発生する場合は、</t>
    </r>
    <r>
      <rPr>
        <sz val="12"/>
        <color rgb="FFFF0000"/>
        <rFont val="HG丸ｺﾞｼｯｸM-PRO"/>
        <family val="3"/>
        <charset val="128"/>
      </rPr>
      <t>期限までに納付</t>
    </r>
    <r>
      <rPr>
        <sz val="12"/>
        <color theme="1"/>
        <rFont val="HG丸ｺﾞｼｯｸM-PRO"/>
        <family val="3"/>
        <charset val="128"/>
      </rPr>
      <t>してください。</t>
    </r>
    <rPh sb="3" eb="5">
      <t>ノウフ</t>
    </rPh>
    <rPh sb="5" eb="7">
      <t>ゼイガク</t>
    </rPh>
    <rPh sb="8" eb="10">
      <t>ハッセイ</t>
    </rPh>
    <rPh sb="12" eb="14">
      <t>バアイ</t>
    </rPh>
    <rPh sb="16" eb="18">
      <t>キゲン</t>
    </rPh>
    <rPh sb="21" eb="23">
      <t>ノウフ</t>
    </rPh>
    <phoneticPr fontId="2"/>
  </si>
  <si>
    <t>　原則、納付、還付を問わず、全ての貯蔵場所の申告書を提出する義務があります。【申告期限：令和２年11月２日（月）】
　ただし、引下対象酒類のみを有する貯蔵場所は、届出書を期限までに提出しなければ、申告（還付）することができません。【届出書提出期限：令和２年11月２日（月）】</t>
    <rPh sb="1" eb="3">
      <t>ゲンソク</t>
    </rPh>
    <rPh sb="4" eb="6">
      <t>ノウフ</t>
    </rPh>
    <rPh sb="7" eb="9">
      <t>カンプ</t>
    </rPh>
    <rPh sb="10" eb="11">
      <t>ト</t>
    </rPh>
    <rPh sb="14" eb="15">
      <t>スベ</t>
    </rPh>
    <rPh sb="17" eb="19">
      <t>チョゾウ</t>
    </rPh>
    <rPh sb="19" eb="21">
      <t>バショ</t>
    </rPh>
    <rPh sb="22" eb="24">
      <t>シンコク</t>
    </rPh>
    <rPh sb="24" eb="25">
      <t>ショ</t>
    </rPh>
    <rPh sb="26" eb="28">
      <t>テイシュツ</t>
    </rPh>
    <rPh sb="30" eb="32">
      <t>ギム</t>
    </rPh>
    <rPh sb="39" eb="41">
      <t>シンコク</t>
    </rPh>
    <rPh sb="63" eb="64">
      <t>ヒ</t>
    </rPh>
    <rPh sb="64" eb="65">
      <t>サ</t>
    </rPh>
    <rPh sb="65" eb="67">
      <t>タイショウ</t>
    </rPh>
    <rPh sb="67" eb="69">
      <t>シュルイ</t>
    </rPh>
    <rPh sb="72" eb="73">
      <t>ユウ</t>
    </rPh>
    <rPh sb="75" eb="77">
      <t>チョゾウ</t>
    </rPh>
    <rPh sb="77" eb="79">
      <t>バショ</t>
    </rPh>
    <rPh sb="81" eb="83">
      <t>トドケデ</t>
    </rPh>
    <rPh sb="83" eb="84">
      <t>ショ</t>
    </rPh>
    <rPh sb="85" eb="87">
      <t>キゲン</t>
    </rPh>
    <rPh sb="90" eb="92">
      <t>テイシュツ</t>
    </rPh>
    <rPh sb="98" eb="100">
      <t>シンコク</t>
    </rPh>
    <rPh sb="101" eb="103">
      <t>カンプ</t>
    </rPh>
    <rPh sb="116" eb="119">
      <t>トドケデショ</t>
    </rPh>
    <phoneticPr fontId="2"/>
  </si>
  <si>
    <t>　還付を受けようとする場合は、その貯蔵場所の申告書の提出が必要です。（※　還付を受けない場合は、手続不要です。）</t>
    <rPh sb="1" eb="3">
      <t>カンプ</t>
    </rPh>
    <rPh sb="4" eb="5">
      <t>ウ</t>
    </rPh>
    <rPh sb="11" eb="13">
      <t>バアイ</t>
    </rPh>
    <rPh sb="17" eb="19">
      <t>チョゾウ</t>
    </rPh>
    <rPh sb="19" eb="21">
      <t>バショ</t>
    </rPh>
    <rPh sb="22" eb="25">
      <t>シンコクショ</t>
    </rPh>
    <rPh sb="26" eb="28">
      <t>テイシュツ</t>
    </rPh>
    <rPh sb="29" eb="31">
      <t>ヒツヨウ</t>
    </rPh>
    <phoneticPr fontId="2"/>
  </si>
  <si>
    <t>　納付税額が発生していますが、申告義務がないため手続不要です。</t>
    <rPh sb="1" eb="3">
      <t>ノウフ</t>
    </rPh>
    <rPh sb="3" eb="5">
      <t>ゼイガク</t>
    </rPh>
    <rPh sb="6" eb="8">
      <t>ハッセイ</t>
    </rPh>
    <rPh sb="15" eb="17">
      <t>シンコク</t>
    </rPh>
    <rPh sb="17" eb="19">
      <t>ギム</t>
    </rPh>
    <rPh sb="24" eb="26">
      <t>テツヅキ</t>
    </rPh>
    <rPh sb="26" eb="28">
      <t>フヨウ</t>
    </rPh>
    <phoneticPr fontId="2"/>
  </si>
  <si>
    <t>　手続不要です</t>
    <rPh sb="1" eb="3">
      <t>テツヅキ</t>
    </rPh>
    <rPh sb="3" eb="5">
      <t>フヨウ</t>
    </rPh>
    <phoneticPr fontId="2"/>
  </si>
  <si>
    <t>　原則、手続不要です。
　ただし、引下対象酒類のみを有する貯蔵場所がある場合で、その貯蔵場所の還付申告書を提出する場合は、届出書の提出が必要です。【提出期限：令和２年11月２日（月）】（※　還付を受けない場合は、手続不要です。）</t>
    <rPh sb="1" eb="3">
      <t>ゲンソク</t>
    </rPh>
    <rPh sb="4" eb="6">
      <t>テツヅキ</t>
    </rPh>
    <rPh sb="6" eb="8">
      <t>フヨウ</t>
    </rPh>
    <rPh sb="17" eb="19">
      <t>ヒキサ</t>
    </rPh>
    <rPh sb="19" eb="21">
      <t>タイショウ</t>
    </rPh>
    <rPh sb="21" eb="23">
      <t>シュルイ</t>
    </rPh>
    <rPh sb="26" eb="27">
      <t>ユウ</t>
    </rPh>
    <rPh sb="29" eb="31">
      <t>チョゾウ</t>
    </rPh>
    <rPh sb="31" eb="33">
      <t>バショ</t>
    </rPh>
    <rPh sb="36" eb="38">
      <t>バアイ</t>
    </rPh>
    <rPh sb="42" eb="44">
      <t>チョゾウ</t>
    </rPh>
    <rPh sb="44" eb="46">
      <t>バショ</t>
    </rPh>
    <rPh sb="47" eb="49">
      <t>カンプ</t>
    </rPh>
    <rPh sb="49" eb="51">
      <t>シンコク</t>
    </rPh>
    <rPh sb="51" eb="52">
      <t>ショ</t>
    </rPh>
    <rPh sb="53" eb="55">
      <t>テイシュツ</t>
    </rPh>
    <rPh sb="57" eb="59">
      <t>バアイ</t>
    </rPh>
    <rPh sb="61" eb="63">
      <t>トドケデ</t>
    </rPh>
    <rPh sb="63" eb="64">
      <t>ショ</t>
    </rPh>
    <rPh sb="65" eb="67">
      <t>テイシュツ</t>
    </rPh>
    <rPh sb="68" eb="70">
      <t>ヒツヨウ</t>
    </rPh>
    <phoneticPr fontId="2"/>
  </si>
  <si>
    <t>　還付を受けようとする場合は、その貯蔵場所に係る届出書を所轄税務署に提出する必要があります。【提出期限：令和２年11月２日（月）】（※　還付を受けない場合は、手続不要です。）</t>
    <rPh sb="1" eb="3">
      <t>カンプ</t>
    </rPh>
    <rPh sb="4" eb="5">
      <t>ウ</t>
    </rPh>
    <rPh sb="11" eb="13">
      <t>バアイ</t>
    </rPh>
    <rPh sb="17" eb="19">
      <t>チョゾウ</t>
    </rPh>
    <rPh sb="19" eb="21">
      <t>バショ</t>
    </rPh>
    <rPh sb="22" eb="23">
      <t>カカ</t>
    </rPh>
    <rPh sb="24" eb="26">
      <t>トドケデ</t>
    </rPh>
    <rPh sb="26" eb="27">
      <t>ショ</t>
    </rPh>
    <rPh sb="28" eb="30">
      <t>ショカツ</t>
    </rPh>
    <rPh sb="30" eb="33">
      <t>ゼイムショ</t>
    </rPh>
    <rPh sb="34" eb="36">
      <t>テイシュツ</t>
    </rPh>
    <rPh sb="38" eb="40">
      <t>ヒツヨウ</t>
    </rPh>
    <rPh sb="47" eb="49">
      <t>テイシュツ</t>
    </rPh>
    <rPh sb="49" eb="51">
      <t>キゲン</t>
    </rPh>
    <rPh sb="68" eb="70">
      <t>カンプ</t>
    </rPh>
    <rPh sb="71" eb="72">
      <t>ウ</t>
    </rPh>
    <rPh sb="75" eb="77">
      <t>バアイ</t>
    </rPh>
    <rPh sb="79" eb="81">
      <t>テツヅキ</t>
    </rPh>
    <rPh sb="81" eb="83">
      <t>フヨウ</t>
    </rPh>
    <phoneticPr fontId="2"/>
  </si>
  <si>
    <t>　還付を受けようとする場合は、届出書を貯蔵場所の所轄税務署に提出する必要があります。【提出期限：令和２年11月２日（月）】（※　還付を受けない場合は、手続不要です。）</t>
    <rPh sb="1" eb="3">
      <t>カンプ</t>
    </rPh>
    <rPh sb="4" eb="5">
      <t>ウ</t>
    </rPh>
    <rPh sb="11" eb="13">
      <t>バアイ</t>
    </rPh>
    <rPh sb="15" eb="17">
      <t>トドケデ</t>
    </rPh>
    <rPh sb="17" eb="18">
      <t>ショ</t>
    </rPh>
    <rPh sb="19" eb="21">
      <t>チョゾウ</t>
    </rPh>
    <rPh sb="21" eb="23">
      <t>バショ</t>
    </rPh>
    <rPh sb="24" eb="26">
      <t>ショカツ</t>
    </rPh>
    <rPh sb="26" eb="29">
      <t>ゼイムショ</t>
    </rPh>
    <rPh sb="30" eb="32">
      <t>テイシュツ</t>
    </rPh>
    <rPh sb="34" eb="36">
      <t>ヒツヨウ</t>
    </rPh>
    <rPh sb="43" eb="45">
      <t>テイシュツ</t>
    </rPh>
    <rPh sb="45" eb="47">
      <t>キゲン</t>
    </rPh>
    <rPh sb="64" eb="66">
      <t>カンプ</t>
    </rPh>
    <rPh sb="67" eb="68">
      <t>ウ</t>
    </rPh>
    <rPh sb="71" eb="73">
      <t>バアイ</t>
    </rPh>
    <rPh sb="75" eb="77">
      <t>テツヅキ</t>
    </rPh>
    <rPh sb="77" eb="79">
      <t>フヨウ</t>
    </rPh>
    <phoneticPr fontId="2"/>
  </si>
  <si>
    <t>※　「フロー図」もご覧ください。</t>
    <rPh sb="6" eb="7">
      <t>ズ</t>
    </rPh>
    <rPh sb="10" eb="11">
      <t>ラン</t>
    </rPh>
    <phoneticPr fontId="2"/>
  </si>
  <si>
    <t>１，８００リットル
以上</t>
    <rPh sb="10" eb="12">
      <t>イジョウ</t>
    </rPh>
    <phoneticPr fontId="2"/>
  </si>
  <si>
    <t>１，８００リットル
未満</t>
    <rPh sb="10" eb="12">
      <t>ミマン</t>
    </rPh>
    <phoneticPr fontId="2"/>
  </si>
  <si>
    <t>【確認①】
「引上対象酒類」の合計数量は、
１，８００リットル以上ですか？</t>
    <rPh sb="1" eb="3">
      <t>カクニン</t>
    </rPh>
    <rPh sb="7" eb="8">
      <t>ヒ</t>
    </rPh>
    <rPh sb="8" eb="9">
      <t>ア</t>
    </rPh>
    <rPh sb="9" eb="11">
      <t>タイショウ</t>
    </rPh>
    <rPh sb="11" eb="13">
      <t>シュルイ</t>
    </rPh>
    <rPh sb="15" eb="17">
      <t>ゴウケイ</t>
    </rPh>
    <rPh sb="17" eb="19">
      <t>スウリョウ</t>
    </rPh>
    <rPh sb="31" eb="33">
      <t>イジョウ</t>
    </rPh>
    <phoneticPr fontId="2"/>
  </si>
  <si>
    <t>【確認②－Ｂ】
簡易判定表の「差引税額」は、
「納付」又は「税額なし」ですか？
それとも「還付」ですか？</t>
    <rPh sb="1" eb="3">
      <t>カクニン</t>
    </rPh>
    <rPh sb="8" eb="10">
      <t>カンイ</t>
    </rPh>
    <rPh sb="10" eb="12">
      <t>ハンテイ</t>
    </rPh>
    <rPh sb="12" eb="13">
      <t>ヒョウ</t>
    </rPh>
    <rPh sb="15" eb="17">
      <t>サシヒキ</t>
    </rPh>
    <rPh sb="17" eb="19">
      <t>ゼイガク</t>
    </rPh>
    <rPh sb="24" eb="26">
      <t>ノウフ</t>
    </rPh>
    <rPh sb="27" eb="28">
      <t>マタ</t>
    </rPh>
    <rPh sb="30" eb="32">
      <t>ゼイガク</t>
    </rPh>
    <rPh sb="45" eb="47">
      <t>カンプ</t>
    </rPh>
    <phoneticPr fontId="2"/>
  </si>
  <si>
    <t>【確認②－Ａ】
「引下対象酒類」だけ所持する、
貯蔵場所はありますか？</t>
    <rPh sb="1" eb="3">
      <t>カクニン</t>
    </rPh>
    <rPh sb="9" eb="10">
      <t>ヒ</t>
    </rPh>
    <rPh sb="10" eb="11">
      <t>シタ</t>
    </rPh>
    <rPh sb="11" eb="13">
      <t>タイショウ</t>
    </rPh>
    <rPh sb="13" eb="15">
      <t>シュルイ</t>
    </rPh>
    <rPh sb="18" eb="20">
      <t>ショジ</t>
    </rPh>
    <rPh sb="24" eb="26">
      <t>チョゾウ</t>
    </rPh>
    <rPh sb="26" eb="28">
      <t>バショ</t>
    </rPh>
    <phoneticPr fontId="2"/>
  </si>
  <si>
    <t>なし</t>
    <phoneticPr fontId="2"/>
  </si>
  <si>
    <t>あり</t>
    <phoneticPr fontId="2"/>
  </si>
  <si>
    <t>【確認③－Ａ】
「引下対象酒類」だけ所持する
貯蔵場所の還付申告書は
提出しますか？</t>
    <rPh sb="1" eb="3">
      <t>カクニン</t>
    </rPh>
    <rPh sb="9" eb="10">
      <t>ヒ</t>
    </rPh>
    <rPh sb="10" eb="11">
      <t>シタ</t>
    </rPh>
    <rPh sb="11" eb="13">
      <t>タイショウ</t>
    </rPh>
    <rPh sb="13" eb="15">
      <t>シュルイ</t>
    </rPh>
    <rPh sb="18" eb="20">
      <t>ショジ</t>
    </rPh>
    <rPh sb="23" eb="25">
      <t>チョゾウ</t>
    </rPh>
    <rPh sb="25" eb="27">
      <t>バショ</t>
    </rPh>
    <rPh sb="28" eb="30">
      <t>カンプ</t>
    </rPh>
    <rPh sb="30" eb="32">
      <t>シンコク</t>
    </rPh>
    <rPh sb="32" eb="33">
      <t>ショ</t>
    </rPh>
    <rPh sb="35" eb="37">
      <t>テイシュツ</t>
    </rPh>
    <phoneticPr fontId="2"/>
  </si>
  <si>
    <t>納付
又は
税額なし</t>
    <rPh sb="0" eb="2">
      <t>ノウフ</t>
    </rPh>
    <rPh sb="3" eb="4">
      <t>マタ</t>
    </rPh>
    <rPh sb="6" eb="8">
      <t>ゼイガク</t>
    </rPh>
    <phoneticPr fontId="2"/>
  </si>
  <si>
    <t>【確認③－Ｂ】
還付申告書は提出しますか？</t>
    <rPh sb="1" eb="3">
      <t>カクニン</t>
    </rPh>
    <rPh sb="8" eb="10">
      <t>カンプ</t>
    </rPh>
    <rPh sb="10" eb="12">
      <t>シンコク</t>
    </rPh>
    <rPh sb="12" eb="13">
      <t>ショ</t>
    </rPh>
    <rPh sb="14" eb="16">
      <t>テイシュツ</t>
    </rPh>
    <phoneticPr fontId="2"/>
  </si>
  <si>
    <t>しない</t>
    <phoneticPr fontId="2"/>
  </si>
  <si>
    <t>する</t>
    <phoneticPr fontId="2"/>
  </si>
  <si>
    <r>
      <t>　全ての貯蔵場所の「引上対象酒類」の合計が1,800リットル以上の場合、原則、この届出書の提出は不要です。
　ただし、「引下対象酒類」のみ所持する貯蔵場所の還付申告をする場合は、この届出書の提出が必要となります。
　また、</t>
    </r>
    <r>
      <rPr>
        <sz val="10"/>
        <color rgb="FFFF0000"/>
        <rFont val="HG丸ｺﾞｼｯｸM-PRO"/>
        <family val="3"/>
        <charset val="128"/>
      </rPr>
      <t>この届出書を貯蔵場所の所轄税務署に提出すると、申告義務がなくても申告しなければなりません</t>
    </r>
    <r>
      <rPr>
        <sz val="10"/>
        <rFont val="HG丸ｺﾞｼｯｸM-PRO"/>
        <family val="3"/>
        <charset val="128"/>
      </rPr>
      <t>。
　</t>
    </r>
    <r>
      <rPr>
        <b/>
        <sz val="10"/>
        <color rgb="FFFF0000"/>
        <rFont val="HG丸ｺﾞｼｯｸM-PRO"/>
        <family val="3"/>
        <charset val="128"/>
      </rPr>
      <t>（※　納税義務が発生する場合がありますので、提出に当たっては、よくご確認ください。）</t>
    </r>
    <r>
      <rPr>
        <sz val="10"/>
        <rFont val="HG丸ｺﾞｼｯｸM-PRO"/>
        <family val="3"/>
        <charset val="128"/>
      </rPr>
      <t xml:space="preserve">
　例えば、申告義務のない場合（引上対象酒類の合計が1,800リットルに満たない）であっても、酒税額の還付を受けようとする場合は、届出書を期限までに提出しなければなりません。
　詳しくは、手引きの２ページ及び６ページをご覧ください。
　なお、</t>
    </r>
    <r>
      <rPr>
        <sz val="10"/>
        <color rgb="FFFF0000"/>
        <rFont val="HG丸ｺﾞｼｯｸM-PRO"/>
        <family val="3"/>
        <charset val="128"/>
      </rPr>
      <t>提出する場合の提出期限は、</t>
    </r>
    <r>
      <rPr>
        <b/>
        <sz val="10"/>
        <color rgb="FFFF0000"/>
        <rFont val="HG丸ｺﾞｼｯｸM-PRO"/>
        <family val="3"/>
        <charset val="128"/>
      </rPr>
      <t>令和２年11月２日（月）</t>
    </r>
    <r>
      <rPr>
        <sz val="10"/>
        <color rgb="FFFF0000"/>
        <rFont val="HG丸ｺﾞｼｯｸM-PRO"/>
        <family val="3"/>
        <charset val="128"/>
      </rPr>
      <t>、提出先は、</t>
    </r>
    <r>
      <rPr>
        <b/>
        <sz val="10"/>
        <color rgb="FFFF0000"/>
        <rFont val="HG丸ｺﾞｼｯｸM-PRO"/>
        <family val="3"/>
        <charset val="128"/>
      </rPr>
      <t>貯蔵場所の所轄税務署長</t>
    </r>
    <r>
      <rPr>
        <sz val="10"/>
        <rFont val="HG丸ｺﾞｼｯｸM-PRO"/>
        <family val="3"/>
        <charset val="128"/>
      </rPr>
      <t>になります。</t>
    </r>
    <rPh sb="1" eb="2">
      <t>スベ</t>
    </rPh>
    <rPh sb="4" eb="6">
      <t>チョゾウ</t>
    </rPh>
    <rPh sb="6" eb="8">
      <t>バショ</t>
    </rPh>
    <rPh sb="10" eb="12">
      <t>ヒキア</t>
    </rPh>
    <rPh sb="12" eb="14">
      <t>タイショウ</t>
    </rPh>
    <rPh sb="14" eb="16">
      <t>シュルイ</t>
    </rPh>
    <rPh sb="18" eb="20">
      <t>ゴウケイ</t>
    </rPh>
    <rPh sb="30" eb="32">
      <t>イジョウ</t>
    </rPh>
    <rPh sb="33" eb="35">
      <t>バアイ</t>
    </rPh>
    <rPh sb="36" eb="38">
      <t>ゲンソク</t>
    </rPh>
    <rPh sb="41" eb="44">
      <t>トドケデショ</t>
    </rPh>
    <rPh sb="45" eb="47">
      <t>テイシュツ</t>
    </rPh>
    <rPh sb="48" eb="50">
      <t>フヨウ</t>
    </rPh>
    <rPh sb="60" eb="61">
      <t>ヒ</t>
    </rPh>
    <rPh sb="61" eb="62">
      <t>サ</t>
    </rPh>
    <rPh sb="62" eb="64">
      <t>タイショウ</t>
    </rPh>
    <rPh sb="64" eb="66">
      <t>シュルイ</t>
    </rPh>
    <rPh sb="69" eb="71">
      <t>ショジ</t>
    </rPh>
    <rPh sb="73" eb="75">
      <t>チョゾウ</t>
    </rPh>
    <rPh sb="75" eb="77">
      <t>バショ</t>
    </rPh>
    <rPh sb="78" eb="80">
      <t>カンプ</t>
    </rPh>
    <rPh sb="80" eb="82">
      <t>シンコク</t>
    </rPh>
    <rPh sb="85" eb="87">
      <t>バアイ</t>
    </rPh>
    <rPh sb="91" eb="94">
      <t>トドケデショ</t>
    </rPh>
    <rPh sb="95" eb="97">
      <t>テイシュツ</t>
    </rPh>
    <rPh sb="98" eb="100">
      <t>ヒツヨウ</t>
    </rPh>
    <rPh sb="113" eb="116">
      <t>トドケデショ</t>
    </rPh>
    <rPh sb="117" eb="119">
      <t>チョゾウ</t>
    </rPh>
    <rPh sb="119" eb="121">
      <t>バショ</t>
    </rPh>
    <rPh sb="122" eb="124">
      <t>ショカツ</t>
    </rPh>
    <rPh sb="124" eb="127">
      <t>ゼイムショ</t>
    </rPh>
    <rPh sb="128" eb="130">
      <t>テイシュツ</t>
    </rPh>
    <rPh sb="134" eb="136">
      <t>シンコク</t>
    </rPh>
    <rPh sb="136" eb="138">
      <t>ギム</t>
    </rPh>
    <rPh sb="143" eb="145">
      <t>シンコク</t>
    </rPh>
    <rPh sb="161" eb="163">
      <t>ノウゼイ</t>
    </rPh>
    <rPh sb="163" eb="165">
      <t>ギム</t>
    </rPh>
    <rPh sb="166" eb="168">
      <t>ハッセイ</t>
    </rPh>
    <rPh sb="170" eb="172">
      <t>バアイ</t>
    </rPh>
    <rPh sb="180" eb="182">
      <t>テイシュツ</t>
    </rPh>
    <rPh sb="183" eb="184">
      <t>ア</t>
    </rPh>
    <rPh sb="192" eb="194">
      <t>カクニン</t>
    </rPh>
    <rPh sb="202" eb="203">
      <t>タト</t>
    </rPh>
    <rPh sb="206" eb="208">
      <t>シンコク</t>
    </rPh>
    <rPh sb="208" eb="210">
      <t>ギム</t>
    </rPh>
    <rPh sb="213" eb="215">
      <t>バアイ</t>
    </rPh>
    <rPh sb="216" eb="218">
      <t>ヒキア</t>
    </rPh>
    <rPh sb="218" eb="220">
      <t>タイショウ</t>
    </rPh>
    <rPh sb="220" eb="222">
      <t>シュルイ</t>
    </rPh>
    <rPh sb="223" eb="225">
      <t>ゴウケイ</t>
    </rPh>
    <rPh sb="236" eb="237">
      <t>ミ</t>
    </rPh>
    <rPh sb="247" eb="249">
      <t>シュゼイ</t>
    </rPh>
    <rPh sb="249" eb="250">
      <t>ガク</t>
    </rPh>
    <rPh sb="251" eb="253">
      <t>カンプ</t>
    </rPh>
    <rPh sb="254" eb="255">
      <t>ウ</t>
    </rPh>
    <rPh sb="261" eb="263">
      <t>バアイ</t>
    </rPh>
    <rPh sb="265" eb="268">
      <t>トドケデショ</t>
    </rPh>
    <rPh sb="269" eb="271">
      <t>キゲン</t>
    </rPh>
    <rPh sb="274" eb="276">
      <t>テイシュツ</t>
    </rPh>
    <rPh sb="289" eb="290">
      <t>クワ</t>
    </rPh>
    <rPh sb="294" eb="296">
      <t>テビ</t>
    </rPh>
    <rPh sb="302" eb="303">
      <t>オヨ</t>
    </rPh>
    <rPh sb="310" eb="311">
      <t>ラン</t>
    </rPh>
    <rPh sb="321" eb="323">
      <t>テイシュツ</t>
    </rPh>
    <rPh sb="325" eb="327">
      <t>バアイ</t>
    </rPh>
    <rPh sb="328" eb="330">
      <t>テイシュツ</t>
    </rPh>
    <rPh sb="330" eb="332">
      <t>キゲン</t>
    </rPh>
    <rPh sb="334" eb="336">
      <t>レイワ</t>
    </rPh>
    <rPh sb="337" eb="338">
      <t>ネン</t>
    </rPh>
    <rPh sb="340" eb="341">
      <t>ガツ</t>
    </rPh>
    <rPh sb="342" eb="343">
      <t>ニチ</t>
    </rPh>
    <rPh sb="344" eb="345">
      <t>ゲツ</t>
    </rPh>
    <rPh sb="347" eb="349">
      <t>テイシュツ</t>
    </rPh>
    <rPh sb="349" eb="350">
      <t>サキ</t>
    </rPh>
    <rPh sb="352" eb="354">
      <t>チョゾウ</t>
    </rPh>
    <rPh sb="354" eb="356">
      <t>バショ</t>
    </rPh>
    <rPh sb="357" eb="359">
      <t>ショカツ</t>
    </rPh>
    <rPh sb="359" eb="361">
      <t>ゼイム</t>
    </rPh>
    <rPh sb="361" eb="363">
      <t>ショチョウ</t>
    </rPh>
    <phoneticPr fontId="2"/>
  </si>
  <si>
    <t>手続不要</t>
    <rPh sb="0" eb="2">
      <t>テツヅ</t>
    </rPh>
    <rPh sb="2" eb="4">
      <t>フヨウ</t>
    </rPh>
    <phoneticPr fontId="2"/>
  </si>
  <si>
    <t>申告書：必要
届出書：必要</t>
    <rPh sb="0" eb="3">
      <t>シンコクショ</t>
    </rPh>
    <rPh sb="4" eb="6">
      <t>ヒツヨウ</t>
    </rPh>
    <rPh sb="7" eb="10">
      <t>トドケデショ</t>
    </rPh>
    <rPh sb="11" eb="13">
      <t>ヒツヨウ</t>
    </rPh>
    <phoneticPr fontId="2"/>
  </si>
  <si>
    <t>(注)
　「引下対象酒類」のみを所持する貯蔵場所は、手続不要</t>
    <rPh sb="1" eb="2">
      <t>チュウ</t>
    </rPh>
    <rPh sb="6" eb="7">
      <t>ヒ</t>
    </rPh>
    <rPh sb="7" eb="8">
      <t>サ</t>
    </rPh>
    <rPh sb="8" eb="10">
      <t>タイショウ</t>
    </rPh>
    <rPh sb="10" eb="12">
      <t>シュルイ</t>
    </rPh>
    <rPh sb="16" eb="18">
      <t>ショジ</t>
    </rPh>
    <rPh sb="20" eb="22">
      <t>チョゾウ</t>
    </rPh>
    <rPh sb="22" eb="24">
      <t>バショ</t>
    </rPh>
    <rPh sb="26" eb="28">
      <t>テツヅ</t>
    </rPh>
    <rPh sb="28" eb="30">
      <t>フヨウ</t>
    </rPh>
    <phoneticPr fontId="2"/>
  </si>
  <si>
    <r>
      <rPr>
        <b/>
        <sz val="10"/>
        <color rgb="FFFF0000"/>
        <rFont val="ＭＳ ゴシック"/>
        <family val="3"/>
        <charset val="128"/>
      </rPr>
      <t>申告書：必要</t>
    </r>
    <r>
      <rPr>
        <sz val="10"/>
        <color theme="1"/>
        <rFont val="ＭＳ ゴシック"/>
        <family val="3"/>
        <charset val="128"/>
      </rPr>
      <t xml:space="preserve">
届出書：不要</t>
    </r>
    <rPh sb="0" eb="3">
      <t>シンコクショ</t>
    </rPh>
    <rPh sb="4" eb="6">
      <t>ヒツヨウ</t>
    </rPh>
    <rPh sb="7" eb="10">
      <t>トドケデショ</t>
    </rPh>
    <rPh sb="11" eb="13">
      <t>フヨウ</t>
    </rPh>
    <phoneticPr fontId="2"/>
  </si>
  <si>
    <r>
      <t>(注)
　「引下対象酒類」のみを所持する貯蔵場所は、
　</t>
    </r>
    <r>
      <rPr>
        <b/>
        <sz val="10"/>
        <color rgb="FFFF0000"/>
        <rFont val="ＭＳ ゴシック"/>
        <family val="3"/>
        <charset val="128"/>
      </rPr>
      <t>申告書：必要
　届出書：必要</t>
    </r>
    <rPh sb="1" eb="2">
      <t>チュウ</t>
    </rPh>
    <rPh sb="6" eb="7">
      <t>ヒ</t>
    </rPh>
    <rPh sb="7" eb="8">
      <t>サ</t>
    </rPh>
    <rPh sb="8" eb="10">
      <t>タイショウ</t>
    </rPh>
    <rPh sb="10" eb="12">
      <t>シュルイ</t>
    </rPh>
    <rPh sb="16" eb="18">
      <t>ショジ</t>
    </rPh>
    <rPh sb="20" eb="22">
      <t>チョゾウ</t>
    </rPh>
    <rPh sb="22" eb="24">
      <t>バショ</t>
    </rPh>
    <rPh sb="28" eb="31">
      <t>シンコクショ</t>
    </rPh>
    <rPh sb="32" eb="34">
      <t>ヒツヨウ</t>
    </rPh>
    <rPh sb="36" eb="39">
      <t>トドケデショ</t>
    </rPh>
    <rPh sb="40" eb="42">
      <t>ヒツヨウ</t>
    </rPh>
    <phoneticPr fontId="2"/>
  </si>
  <si>
    <t>　「申告書」や「届出書」の「必要」・「不要」は、貯蔵場所ごとに判定します。
　なお、同じ税務署管内にある貯蔵場所の「申告書」は、まとめて（合算して）提出することもできます。
　詳しくは、手引きの７ページと12ページをご覧ください。</t>
    <rPh sb="2" eb="5">
      <t>シンコクショ</t>
    </rPh>
    <rPh sb="8" eb="11">
      <t>トドケデショ</t>
    </rPh>
    <rPh sb="14" eb="16">
      <t>ヒツヨウ</t>
    </rPh>
    <rPh sb="19" eb="21">
      <t>フヨウ</t>
    </rPh>
    <rPh sb="24" eb="26">
      <t>チョゾウ</t>
    </rPh>
    <rPh sb="26" eb="28">
      <t>バショ</t>
    </rPh>
    <rPh sb="31" eb="33">
      <t>ハンテイ</t>
    </rPh>
    <rPh sb="42" eb="43">
      <t>オナ</t>
    </rPh>
    <rPh sb="44" eb="47">
      <t>ゼイムショ</t>
    </rPh>
    <rPh sb="47" eb="49">
      <t>カンナイ</t>
    </rPh>
    <rPh sb="52" eb="54">
      <t>チョゾウ</t>
    </rPh>
    <rPh sb="54" eb="56">
      <t>バショ</t>
    </rPh>
    <rPh sb="58" eb="61">
      <t>シンコクショ</t>
    </rPh>
    <rPh sb="69" eb="71">
      <t>ガッサン</t>
    </rPh>
    <rPh sb="74" eb="76">
      <t>テイシュツ</t>
    </rPh>
    <rPh sb="88" eb="89">
      <t>クワ</t>
    </rPh>
    <rPh sb="93" eb="95">
      <t>テビ</t>
    </rPh>
    <rPh sb="109" eb="110">
      <t>ラン</t>
    </rPh>
    <phoneticPr fontId="2"/>
  </si>
  <si>
    <t xml:space="preserve">   （注）ＱＲコードは、株式会社デンソーウェーブの登録商標です。</t>
    <phoneticPr fontId="2"/>
  </si>
  <si>
    <t>判定結果は概算によるものです。実際の申告書の計算結果と異なる場合があります。</t>
    <rPh sb="0" eb="2">
      <t>ハンテイ</t>
    </rPh>
    <rPh sb="2" eb="4">
      <t>ケッカ</t>
    </rPh>
    <rPh sb="5" eb="7">
      <t>ガイサン</t>
    </rPh>
    <rPh sb="15" eb="17">
      <t>ジッサイ</t>
    </rPh>
    <rPh sb="18" eb="21">
      <t>シンコクショ</t>
    </rPh>
    <rPh sb="22" eb="24">
      <t>ケイサン</t>
    </rPh>
    <rPh sb="24" eb="26">
      <t>ケッカ</t>
    </rPh>
    <rPh sb="27" eb="28">
      <t>コト</t>
    </rPh>
    <rPh sb="30" eb="32">
      <t>バアイ</t>
    </rPh>
    <phoneticPr fontId="2"/>
  </si>
  <si>
    <t>税額算出表の所持数量</t>
    <rPh sb="0" eb="2">
      <t>ゼイガク</t>
    </rPh>
    <rPh sb="2" eb="4">
      <t>サンシュツ</t>
    </rPh>
    <rPh sb="4" eb="5">
      <t>ヒョウ</t>
    </rPh>
    <rPh sb="6" eb="8">
      <t>ショジ</t>
    </rPh>
    <rPh sb="8" eb="10">
      <t>スウリョウ</t>
    </rPh>
    <phoneticPr fontId="2"/>
  </si>
  <si>
    <t>⇔</t>
    <phoneticPr fontId="2"/>
  </si>
  <si>
    <t>内訳書との差</t>
    <rPh sb="0" eb="3">
      <t>ウチワケショ</t>
    </rPh>
    <rPh sb="5" eb="6">
      <t>サ</t>
    </rPh>
    <phoneticPr fontId="2"/>
  </si>
  <si>
    <r>
      <rPr>
        <sz val="11"/>
        <color theme="1"/>
        <rFont val="ＭＳ ゴシック"/>
        <family val="3"/>
        <charset val="128"/>
      </rPr>
      <t>（ご注意）</t>
    </r>
    <r>
      <rPr>
        <sz val="11"/>
        <color theme="1"/>
        <rFont val="ＭＳ 明朝"/>
        <family val="1"/>
        <charset val="128"/>
      </rPr>
      <t xml:space="preserve">
　アルコール分21度以上の雑酒（みりん類似雑酒を除きます。）は、アルコール分が高くなるほど酒税率も高くなります。
　お手数ですが、
　①　アルコール分
　②　度数別の在庫数量
を直接入力していただくようお願いします。
</t>
    </r>
    <r>
      <rPr>
        <sz val="11"/>
        <color theme="1"/>
        <rFont val="ＭＳ 明朝"/>
        <family val="1"/>
        <charset val="128"/>
      </rPr>
      <t xml:space="preserve">
　なお、「アルコール分」は、この欄の左側に整数で入力してください。
（21～99の範囲）
　例：アルコール分25％
　　　　→25
　　　アルコール分30.5％
　　　　→30
　　　アルコール分
　　　　40度以上41度未満
　　　　→40</t>
    </r>
    <rPh sb="2" eb="4">
      <t>チュウイ</t>
    </rPh>
    <rPh sb="12" eb="13">
      <t>ブン</t>
    </rPh>
    <rPh sb="15" eb="16">
      <t>ド</t>
    </rPh>
    <rPh sb="16" eb="18">
      <t>イジョウ</t>
    </rPh>
    <rPh sb="19" eb="20">
      <t>ザツ</t>
    </rPh>
    <rPh sb="20" eb="21">
      <t>サケ</t>
    </rPh>
    <rPh sb="25" eb="27">
      <t>ルイジ</t>
    </rPh>
    <rPh sb="27" eb="28">
      <t>ザツ</t>
    </rPh>
    <rPh sb="28" eb="29">
      <t>サケ</t>
    </rPh>
    <rPh sb="30" eb="31">
      <t>ノゾ</t>
    </rPh>
    <rPh sb="43" eb="44">
      <t>ブン</t>
    </rPh>
    <rPh sb="45" eb="46">
      <t>タカ</t>
    </rPh>
    <rPh sb="51" eb="53">
      <t>シュゼイ</t>
    </rPh>
    <rPh sb="53" eb="54">
      <t>リツ</t>
    </rPh>
    <rPh sb="55" eb="56">
      <t>タカ</t>
    </rPh>
    <rPh sb="66" eb="68">
      <t>テスウ</t>
    </rPh>
    <rPh sb="81" eb="82">
      <t>ブン</t>
    </rPh>
    <rPh sb="86" eb="88">
      <t>ドスウ</t>
    </rPh>
    <rPh sb="88" eb="89">
      <t>ベツ</t>
    </rPh>
    <rPh sb="90" eb="92">
      <t>ザイコ</t>
    </rPh>
    <rPh sb="92" eb="94">
      <t>スウリョウ</t>
    </rPh>
    <rPh sb="96" eb="98">
      <t>チョクセツ</t>
    </rPh>
    <rPh sb="98" eb="100">
      <t>ニュウリョク</t>
    </rPh>
    <rPh sb="109" eb="110">
      <t>ネガ</t>
    </rPh>
    <rPh sb="127" eb="128">
      <t>ブン</t>
    </rPh>
    <rPh sb="133" eb="134">
      <t>ラン</t>
    </rPh>
    <rPh sb="135" eb="137">
      <t>ヒダリガワ</t>
    </rPh>
    <rPh sb="138" eb="140">
      <t>セイスウ</t>
    </rPh>
    <rPh sb="141" eb="143">
      <t>ニュウリョク</t>
    </rPh>
    <rPh sb="158" eb="160">
      <t>ハンイ</t>
    </rPh>
    <rPh sb="164" eb="165">
      <t>レイ</t>
    </rPh>
    <rPh sb="171" eb="172">
      <t>ブン</t>
    </rPh>
    <rPh sb="193" eb="194">
      <t>ブン</t>
    </rPh>
    <rPh sb="217" eb="218">
      <t>ブン</t>
    </rPh>
    <rPh sb="225" eb="226">
      <t>ド</t>
    </rPh>
    <rPh sb="226" eb="228">
      <t>イジョウ</t>
    </rPh>
    <rPh sb="230" eb="231">
      <t>ド</t>
    </rPh>
    <rPh sb="231" eb="233">
      <t>ミマン</t>
    </rPh>
    <phoneticPr fontId="2"/>
  </si>
  <si>
    <r>
      <t>　「みりん類似雑酒」は、商品のラベルに「雑酒①」と表示されています。
　また、発泡性を有する場合は「（発泡性）①」や「（炭酸ガス含有）①」などと表示されています。
　</t>
    </r>
    <r>
      <rPr>
        <sz val="11"/>
        <color rgb="FFFF0000"/>
        <rFont val="HG丸ｺﾞｼｯｸM-PRO"/>
        <family val="3"/>
        <charset val="128"/>
      </rPr>
      <t>この表に計上するのは、「雑酒②」と表示されている酒類</t>
    </r>
    <r>
      <rPr>
        <sz val="11"/>
        <color theme="1"/>
        <rFont val="HG丸ｺﾞｼｯｸM-PRO"/>
        <family val="3"/>
        <charset val="128"/>
      </rPr>
      <t>になります。
　なお、</t>
    </r>
    <r>
      <rPr>
        <sz val="11"/>
        <color rgb="FFFF0000"/>
        <rFont val="HG丸ｺﾞｼｯｸM-PRO"/>
        <family val="3"/>
        <charset val="128"/>
      </rPr>
      <t>アルコール分が21度以上の場合、アルコール分によって税率が変わります</t>
    </r>
    <r>
      <rPr>
        <sz val="11"/>
        <color theme="1"/>
        <rFont val="HG丸ｺﾞｼｯｸM-PRO"/>
        <family val="3"/>
        <charset val="128"/>
      </rPr>
      <t>ので、</t>
    </r>
    <r>
      <rPr>
        <sz val="11"/>
        <color rgb="FFFF0000"/>
        <rFont val="HG丸ｺﾞｼｯｸM-PRO"/>
        <family val="3"/>
        <charset val="128"/>
      </rPr>
      <t>同じアルコール分の在庫数量は、１行にまとめて入力</t>
    </r>
    <r>
      <rPr>
        <sz val="11"/>
        <color theme="1"/>
        <rFont val="HG丸ｺﾞｼｯｸM-PRO"/>
        <family val="3"/>
        <charset val="128"/>
      </rPr>
      <t>してください。</t>
    </r>
    <rPh sb="5" eb="7">
      <t>ルイジ</t>
    </rPh>
    <rPh sb="7" eb="8">
      <t>ザツ</t>
    </rPh>
    <rPh sb="8" eb="9">
      <t>サケ</t>
    </rPh>
    <rPh sb="12" eb="14">
      <t>ショウヒン</t>
    </rPh>
    <rPh sb="20" eb="21">
      <t>ザツ</t>
    </rPh>
    <rPh sb="21" eb="22">
      <t>サケ</t>
    </rPh>
    <rPh sb="25" eb="27">
      <t>ヒョウジ</t>
    </rPh>
    <rPh sb="39" eb="42">
      <t>ハッポウセイ</t>
    </rPh>
    <rPh sb="43" eb="44">
      <t>ユウ</t>
    </rPh>
    <rPh sb="46" eb="48">
      <t>バアイ</t>
    </rPh>
    <rPh sb="51" eb="54">
      <t>ハッポウセイ</t>
    </rPh>
    <rPh sb="60" eb="62">
      <t>タンサン</t>
    </rPh>
    <rPh sb="64" eb="66">
      <t>ガンユウ</t>
    </rPh>
    <rPh sb="72" eb="74">
      <t>ヒョウジ</t>
    </rPh>
    <rPh sb="85" eb="86">
      <t>ヒョウ</t>
    </rPh>
    <rPh sb="87" eb="89">
      <t>ケイジョウ</t>
    </rPh>
    <rPh sb="95" eb="96">
      <t>ザツ</t>
    </rPh>
    <rPh sb="96" eb="97">
      <t>サケ</t>
    </rPh>
    <rPh sb="100" eb="102">
      <t>ヒョウジ</t>
    </rPh>
    <rPh sb="107" eb="109">
      <t>シュルイ</t>
    </rPh>
    <rPh sb="125" eb="126">
      <t>ブン</t>
    </rPh>
    <rPh sb="129" eb="130">
      <t>ド</t>
    </rPh>
    <rPh sb="130" eb="132">
      <t>イジョウ</t>
    </rPh>
    <rPh sb="133" eb="135">
      <t>バアイ</t>
    </rPh>
    <rPh sb="141" eb="142">
      <t>ブン</t>
    </rPh>
    <rPh sb="146" eb="148">
      <t>ゼイリツ</t>
    </rPh>
    <rPh sb="149" eb="150">
      <t>カ</t>
    </rPh>
    <rPh sb="157" eb="158">
      <t>オナ</t>
    </rPh>
    <rPh sb="164" eb="165">
      <t>ブン</t>
    </rPh>
    <rPh sb="166" eb="168">
      <t>ザイコ</t>
    </rPh>
    <rPh sb="168" eb="170">
      <t>スウリョウ</t>
    </rPh>
    <rPh sb="173" eb="174">
      <t>ギョウ</t>
    </rPh>
    <rPh sb="179" eb="181">
      <t>ニュウリョク</t>
    </rPh>
    <phoneticPr fontId="2"/>
  </si>
  <si>
    <r>
      <t>　「内訳書の合計」と
　「税額算出表の所持数量（ア）」の比較です。
　</t>
    </r>
    <r>
      <rPr>
        <sz val="11"/>
        <color rgb="FFFF0000"/>
        <rFont val="HG丸ｺﾞｼｯｸM-PRO"/>
        <family val="3"/>
        <charset val="128"/>
      </rPr>
      <t>入力漏れや入力誤りの確認用</t>
    </r>
    <r>
      <rPr>
        <sz val="11"/>
        <color theme="1"/>
        <rFont val="HG丸ｺﾞｼｯｸM-PRO"/>
        <family val="3"/>
        <charset val="128"/>
      </rPr>
      <t>にご利用ください。</t>
    </r>
    <rPh sb="2" eb="5">
      <t>ウチワケショ</t>
    </rPh>
    <rPh sb="6" eb="8">
      <t>ゴウケイ</t>
    </rPh>
    <rPh sb="13" eb="15">
      <t>ゼイガク</t>
    </rPh>
    <rPh sb="15" eb="17">
      <t>サンシュツ</t>
    </rPh>
    <rPh sb="17" eb="18">
      <t>ヒョウ</t>
    </rPh>
    <rPh sb="19" eb="21">
      <t>ショジ</t>
    </rPh>
    <rPh sb="21" eb="23">
      <t>スウリョウ</t>
    </rPh>
    <rPh sb="28" eb="30">
      <t>ヒカク</t>
    </rPh>
    <rPh sb="35" eb="37">
      <t>ニュウリョク</t>
    </rPh>
    <rPh sb="37" eb="38">
      <t>モ</t>
    </rPh>
    <rPh sb="40" eb="42">
      <t>ニュウリョク</t>
    </rPh>
    <rPh sb="42" eb="43">
      <t>アヤマ</t>
    </rPh>
    <rPh sb="45" eb="47">
      <t>カクニン</t>
    </rPh>
    <rPh sb="47" eb="48">
      <t>ヨウ</t>
    </rPh>
    <rPh sb="50" eb="52">
      <t>リヨウ</t>
    </rPh>
    <phoneticPr fontId="2"/>
  </si>
  <si>
    <r>
      <t>　この表は、令和２年10月１日に実施される「酒類の手持品課税・戻税」について、対象となる酒類の所持数量を入力することで、①申告義務があるかどうか、②納付になるのか還付になるのか、③必要な手続きは何か、について、簡易に判定するものです。
　</t>
    </r>
    <r>
      <rPr>
        <b/>
        <sz val="10"/>
        <color rgb="FFFF0000"/>
        <rFont val="HG丸ｺﾞｼｯｸM-PRO"/>
        <family val="3"/>
        <charset val="128"/>
      </rPr>
      <t>全ての貯蔵場所で所持する数量の合計</t>
    </r>
    <r>
      <rPr>
        <sz val="10"/>
        <color theme="1"/>
        <rFont val="HG丸ｺﾞｼｯｸM-PRO"/>
        <family val="3"/>
        <charset val="128"/>
      </rPr>
      <t>を、下記の区分ごとに、</t>
    </r>
    <r>
      <rPr>
        <b/>
        <sz val="10"/>
        <color rgb="FFFF0000"/>
        <rFont val="HG丸ｺﾞｼｯｸM-PRO"/>
        <family val="3"/>
        <charset val="128"/>
      </rPr>
      <t>色のついたセルに入力</t>
    </r>
    <r>
      <rPr>
        <sz val="10"/>
        <color theme="1"/>
        <rFont val="HG丸ｺﾞｼｯｸM-PRO"/>
        <family val="3"/>
        <charset val="128"/>
      </rPr>
      <t>してください。
　※　雑酒のうち、アルコール分21度以上のものは、アルコール分も入力してください。
　自動販売機の中、店舗以外の倉庫の在庫、開栓済みのビンや樽など、</t>
    </r>
    <r>
      <rPr>
        <sz val="10"/>
        <color rgb="FFFF0000"/>
        <rFont val="HG丸ｺﾞｼｯｸM-PRO"/>
        <family val="3"/>
        <charset val="128"/>
      </rPr>
      <t>計上漏れのないよう</t>
    </r>
    <r>
      <rPr>
        <sz val="10"/>
        <color theme="1"/>
        <rFont val="HG丸ｺﾞｼｯｸM-PRO"/>
        <family val="3"/>
        <charset val="128"/>
      </rPr>
      <t>ご注意ください。</t>
    </r>
    <rPh sb="3" eb="4">
      <t>ヒョウ</t>
    </rPh>
    <rPh sb="6" eb="8">
      <t>レイワ</t>
    </rPh>
    <rPh sb="9" eb="10">
      <t>ネン</t>
    </rPh>
    <rPh sb="12" eb="13">
      <t>ガツ</t>
    </rPh>
    <rPh sb="14" eb="15">
      <t>ニチ</t>
    </rPh>
    <rPh sb="16" eb="18">
      <t>ジッシ</t>
    </rPh>
    <rPh sb="22" eb="24">
      <t>シュルイ</t>
    </rPh>
    <rPh sb="25" eb="27">
      <t>テモ</t>
    </rPh>
    <rPh sb="27" eb="28">
      <t>ヒン</t>
    </rPh>
    <rPh sb="28" eb="30">
      <t>カゼイ</t>
    </rPh>
    <rPh sb="31" eb="32">
      <t>レイ</t>
    </rPh>
    <rPh sb="32" eb="33">
      <t>ゼイ</t>
    </rPh>
    <rPh sb="39" eb="41">
      <t>タイショウ</t>
    </rPh>
    <rPh sb="44" eb="46">
      <t>シュルイ</t>
    </rPh>
    <rPh sb="47" eb="49">
      <t>ショジ</t>
    </rPh>
    <rPh sb="49" eb="51">
      <t>スウリョウ</t>
    </rPh>
    <rPh sb="52" eb="54">
      <t>ニュウリョク</t>
    </rPh>
    <rPh sb="61" eb="63">
      <t>シンコク</t>
    </rPh>
    <rPh sb="63" eb="65">
      <t>ギム</t>
    </rPh>
    <rPh sb="74" eb="76">
      <t>ノウフ</t>
    </rPh>
    <rPh sb="81" eb="83">
      <t>カンプ</t>
    </rPh>
    <rPh sb="90" eb="92">
      <t>ヒツヨウ</t>
    </rPh>
    <rPh sb="93" eb="95">
      <t>テツヅ</t>
    </rPh>
    <rPh sb="97" eb="98">
      <t>ナニ</t>
    </rPh>
    <rPh sb="105" eb="107">
      <t>カンイ</t>
    </rPh>
    <rPh sb="108" eb="110">
      <t>ハンテイ</t>
    </rPh>
    <rPh sb="119" eb="120">
      <t>スベ</t>
    </rPh>
    <rPh sb="122" eb="124">
      <t>チョゾウ</t>
    </rPh>
    <rPh sb="124" eb="126">
      <t>バショ</t>
    </rPh>
    <rPh sb="127" eb="129">
      <t>ショジ</t>
    </rPh>
    <rPh sb="131" eb="133">
      <t>スウリョウ</t>
    </rPh>
    <rPh sb="134" eb="136">
      <t>ゴウケイ</t>
    </rPh>
    <rPh sb="138" eb="140">
      <t>カキ</t>
    </rPh>
    <rPh sb="141" eb="143">
      <t>クブン</t>
    </rPh>
    <rPh sb="147" eb="148">
      <t>イロ</t>
    </rPh>
    <rPh sb="155" eb="157">
      <t>ニュウリョク</t>
    </rPh>
    <rPh sb="168" eb="169">
      <t>ザツ</t>
    </rPh>
    <rPh sb="169" eb="170">
      <t>サケ</t>
    </rPh>
    <rPh sb="179" eb="180">
      <t>ブン</t>
    </rPh>
    <rPh sb="182" eb="183">
      <t>ド</t>
    </rPh>
    <rPh sb="183" eb="185">
      <t>イジョウ</t>
    </rPh>
    <rPh sb="195" eb="196">
      <t>ブン</t>
    </rPh>
    <rPh sb="197" eb="199">
      <t>ニュウリョク</t>
    </rPh>
    <rPh sb="208" eb="210">
      <t>ジドウ</t>
    </rPh>
    <rPh sb="210" eb="213">
      <t>ハンバイキ</t>
    </rPh>
    <rPh sb="214" eb="215">
      <t>ナカ</t>
    </rPh>
    <rPh sb="216" eb="218">
      <t>テンポ</t>
    </rPh>
    <rPh sb="218" eb="220">
      <t>イガイ</t>
    </rPh>
    <rPh sb="221" eb="223">
      <t>ソウコ</t>
    </rPh>
    <rPh sb="224" eb="226">
      <t>ザイコ</t>
    </rPh>
    <rPh sb="227" eb="229">
      <t>カイセン</t>
    </rPh>
    <rPh sb="229" eb="230">
      <t>ス</t>
    </rPh>
    <rPh sb="235" eb="236">
      <t>タル</t>
    </rPh>
    <rPh sb="239" eb="241">
      <t>ケイジョウ</t>
    </rPh>
    <rPh sb="241" eb="242">
      <t>モ</t>
    </rPh>
    <rPh sb="249" eb="251">
      <t>チュウイ</t>
    </rPh>
    <phoneticPr fontId="2"/>
  </si>
  <si>
    <t>・</t>
    <phoneticPr fontId="2"/>
  </si>
  <si>
    <t>１　構成と使用目的</t>
    <rPh sb="2" eb="4">
      <t>コウセイ</t>
    </rPh>
    <rPh sb="5" eb="7">
      <t>シヨウ</t>
    </rPh>
    <rPh sb="7" eb="9">
      <t>モクテキ</t>
    </rPh>
    <phoneticPr fontId="2"/>
  </si>
  <si>
    <r>
      <t>　③　</t>
    </r>
    <r>
      <rPr>
        <sz val="12"/>
        <color rgb="FFFF0000"/>
        <rFont val="HG丸ｺﾞｼｯｸM-PRO"/>
        <family val="3"/>
        <charset val="128"/>
      </rPr>
      <t>申告や届出が必要な場合</t>
    </r>
    <r>
      <rPr>
        <sz val="12"/>
        <color theme="1"/>
        <rFont val="HG丸ｺﾞｼｯｸM-PRO"/>
        <family val="3"/>
        <charset val="128"/>
      </rPr>
      <t>は、作成した</t>
    </r>
    <r>
      <rPr>
        <sz val="12"/>
        <color rgb="FFFF0000"/>
        <rFont val="HG丸ｺﾞｼｯｸM-PRO"/>
        <family val="3"/>
        <charset val="128"/>
      </rPr>
      <t>申告書や届出書を所轄税務署に提出</t>
    </r>
    <r>
      <rPr>
        <sz val="12"/>
        <color theme="1"/>
        <rFont val="HG丸ｺﾞｼｯｸM-PRO"/>
        <family val="3"/>
        <charset val="128"/>
      </rPr>
      <t>します。</t>
    </r>
    <rPh sb="3" eb="5">
      <t>シンコク</t>
    </rPh>
    <rPh sb="6" eb="7">
      <t>トド</t>
    </rPh>
    <rPh sb="7" eb="8">
      <t>デ</t>
    </rPh>
    <rPh sb="9" eb="11">
      <t>ヒツヨウ</t>
    </rPh>
    <rPh sb="12" eb="14">
      <t>バアイ</t>
    </rPh>
    <rPh sb="16" eb="18">
      <t>サクセイ</t>
    </rPh>
    <rPh sb="20" eb="23">
      <t>シンコクショ</t>
    </rPh>
    <rPh sb="24" eb="27">
      <t>トドケデショ</t>
    </rPh>
    <rPh sb="28" eb="30">
      <t>ショカツ</t>
    </rPh>
    <rPh sb="30" eb="33">
      <t>ゼイムショ</t>
    </rPh>
    <rPh sb="34" eb="3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</si>
</sst>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0"/>
    <numFmt numFmtId="178" formatCode="0000"/>
  </numFmts>
  <fonts count="47" x14ac:knownFonts="1">
    <font>
      <sz val="11"/>
      <color theme="1"/>
      <name val="ＭＳ ゴシック"/>
      <family val="2"/>
      <charset val="128"/>
    </font>
    <font>
      <sz val="11"/>
      <color theme="1"/>
      <name val="ＭＳ ゴシック"/>
      <family val="2"/>
      <charset val="128"/>
    </font>
    <font>
      <sz val="6"/>
      <name val="ＭＳ ゴシック"/>
      <family val="2"/>
      <charset val="128"/>
    </font>
    <font>
      <sz val="10"/>
      <color theme="1"/>
      <name val="ＭＳ ゴシック"/>
      <family val="3"/>
      <charset val="128"/>
    </font>
    <font>
      <sz val="9"/>
      <color theme="1"/>
      <name val="ＭＳ ゴシック"/>
      <family val="3"/>
      <charset val="128"/>
    </font>
    <font>
      <sz val="18"/>
      <color theme="1"/>
      <name val="ＭＳ ゴシック"/>
      <family val="2"/>
      <charset val="128"/>
    </font>
    <font>
      <sz val="11"/>
      <color rgb="FFFF0000"/>
      <name val="ＭＳ 明朝"/>
      <family val="1"/>
      <charset val="128"/>
    </font>
    <font>
      <sz val="11"/>
      <color theme="0"/>
      <name val="ＭＳ ゴシック"/>
      <family val="2"/>
      <charset val="128"/>
    </font>
    <font>
      <sz val="11"/>
      <color theme="1"/>
      <name val="ＭＳ ゴシック"/>
      <family val="3"/>
      <charset val="128"/>
    </font>
    <font>
      <sz val="18"/>
      <color theme="1"/>
      <name val="HG創英角ｺﾞｼｯｸUB"/>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ＭＳ 明朝"/>
      <family val="1"/>
      <charset val="128"/>
    </font>
    <font>
      <sz val="14"/>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12"/>
      <color theme="1"/>
      <name val="ＭＳ ゴシック"/>
      <family val="2"/>
      <charset val="128"/>
    </font>
    <font>
      <sz val="14"/>
      <color theme="1"/>
      <name val="ＭＳ ゴシック"/>
      <family val="2"/>
      <charset val="128"/>
    </font>
    <font>
      <sz val="10"/>
      <color theme="1"/>
      <name val="ＭＳ ゴシック"/>
      <family val="2"/>
      <charset val="128"/>
    </font>
    <font>
      <sz val="9"/>
      <color theme="1"/>
      <name val="ＭＳ ゴシック"/>
      <family val="2"/>
      <charset val="128"/>
    </font>
    <font>
      <sz val="16"/>
      <color theme="1"/>
      <name val="ＭＳ ゴシック"/>
      <family val="2"/>
      <charset val="128"/>
    </font>
    <font>
      <u/>
      <sz val="10"/>
      <color theme="1"/>
      <name val="ＭＳ ゴシック"/>
      <family val="3"/>
      <charset val="128"/>
    </font>
    <font>
      <sz val="11"/>
      <color theme="0"/>
      <name val="ＭＳ ゴシック"/>
      <family val="3"/>
      <charset val="128"/>
    </font>
    <font>
      <b/>
      <sz val="10"/>
      <color rgb="FFFF0000"/>
      <name val="ＭＳ ゴシック"/>
      <family val="3"/>
      <charset val="128"/>
    </font>
    <font>
      <u/>
      <sz val="10"/>
      <color theme="1"/>
      <name val="ＭＳ 明朝"/>
      <family val="1"/>
      <charset val="128"/>
    </font>
    <font>
      <u/>
      <sz val="16"/>
      <color theme="1"/>
      <name val="ＭＳ ゴシック"/>
      <family val="2"/>
      <charset val="128"/>
    </font>
    <font>
      <u/>
      <sz val="16"/>
      <color theme="1"/>
      <name val="ＭＳ ゴシック"/>
      <family val="3"/>
      <charset val="128"/>
    </font>
    <font>
      <vertAlign val="superscript"/>
      <sz val="11"/>
      <color theme="1"/>
      <name val="ＭＳ ゴシック"/>
      <family val="3"/>
      <charset val="128"/>
    </font>
    <font>
      <sz val="12"/>
      <color theme="1"/>
      <name val="HG丸ｺﾞｼｯｸM-PRO"/>
      <family val="3"/>
      <charset val="128"/>
    </font>
    <font>
      <sz val="12"/>
      <color rgb="FFFF0000"/>
      <name val="HG丸ｺﾞｼｯｸM-PRO"/>
      <family val="3"/>
      <charset val="128"/>
    </font>
    <font>
      <b/>
      <sz val="12"/>
      <color rgb="FFFF0000"/>
      <name val="HG丸ｺﾞｼｯｸM-PRO"/>
      <family val="3"/>
      <charset val="128"/>
    </font>
    <font>
      <sz val="11"/>
      <color theme="1"/>
      <name val="HG丸ｺﾞｼｯｸM-PRO"/>
      <family val="3"/>
      <charset val="128"/>
    </font>
    <font>
      <sz val="11"/>
      <color rgb="FFFF0000"/>
      <name val="HG丸ｺﾞｼｯｸM-PRO"/>
      <family val="3"/>
      <charset val="128"/>
    </font>
    <font>
      <sz val="10"/>
      <color theme="1"/>
      <name val="HG丸ｺﾞｼｯｸM-PRO"/>
      <family val="3"/>
      <charset val="128"/>
    </font>
    <font>
      <sz val="10"/>
      <color rgb="FFFF0000"/>
      <name val="HG丸ｺﾞｼｯｸM-PRO"/>
      <family val="3"/>
      <charset val="128"/>
    </font>
    <font>
      <sz val="11"/>
      <name val="HG丸ｺﾞｼｯｸM-PRO"/>
      <family val="3"/>
      <charset val="128"/>
    </font>
    <font>
      <u/>
      <sz val="11"/>
      <color theme="10"/>
      <name val="ＭＳ ゴシック"/>
      <family val="2"/>
      <charset val="128"/>
    </font>
    <font>
      <sz val="10"/>
      <name val="HG丸ｺﾞｼｯｸM-PRO"/>
      <family val="3"/>
      <charset val="128"/>
    </font>
    <font>
      <b/>
      <sz val="10"/>
      <color rgb="FFFF0000"/>
      <name val="HG丸ｺﾞｼｯｸM-PRO"/>
      <family val="3"/>
      <charset val="128"/>
    </font>
    <font>
      <sz val="10"/>
      <name val="ＭＳ ゴシック"/>
      <family val="2"/>
      <charset val="128"/>
    </font>
    <font>
      <sz val="10"/>
      <name val="ＭＳ ゴシック"/>
      <family val="3"/>
      <charset val="128"/>
    </font>
    <font>
      <sz val="9"/>
      <color theme="1"/>
      <name val="HG丸ｺﾞｼｯｸM-PRO"/>
      <family val="3"/>
      <charset val="128"/>
    </font>
    <font>
      <sz val="18"/>
      <color rgb="FFFF0000"/>
      <name val="ＭＳ ゴシック"/>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CCFFCC"/>
        <bgColor indexed="64"/>
      </patternFill>
    </fill>
  </fills>
  <borders count="232">
    <border>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medium">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double">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thin">
        <color auto="1"/>
      </bottom>
      <diagonal/>
    </border>
    <border>
      <left/>
      <right style="hair">
        <color auto="1"/>
      </right>
      <top style="medium">
        <color auto="1"/>
      </top>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style="hair">
        <color auto="1"/>
      </top>
      <bottom/>
      <diagonal/>
    </border>
    <border>
      <left/>
      <right style="hair">
        <color auto="1"/>
      </right>
      <top style="thin">
        <color auto="1"/>
      </top>
      <bottom style="thin">
        <color auto="1"/>
      </bottom>
      <diagonal/>
    </border>
    <border>
      <left/>
      <right style="hair">
        <color auto="1"/>
      </right>
      <top style="thin">
        <color auto="1"/>
      </top>
      <bottom style="double">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hair">
        <color auto="1"/>
      </left>
      <right style="thin">
        <color auto="1"/>
      </right>
      <top style="thin">
        <color auto="1"/>
      </top>
      <bottom style="thin">
        <color auto="1"/>
      </bottom>
      <diagonal/>
    </border>
    <border>
      <left style="medium">
        <color auto="1"/>
      </left>
      <right/>
      <top/>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thick">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right style="hair">
        <color auto="1"/>
      </right>
      <top style="thick">
        <color auto="1"/>
      </top>
      <bottom style="hair">
        <color auto="1"/>
      </bottom>
      <diagonal/>
    </border>
    <border>
      <left/>
      <right style="hair">
        <color auto="1"/>
      </right>
      <top style="hair">
        <color auto="1"/>
      </top>
      <bottom style="thick">
        <color auto="1"/>
      </bottom>
      <diagonal/>
    </border>
    <border>
      <left style="hair">
        <color auto="1"/>
      </left>
      <right style="thin">
        <color auto="1"/>
      </right>
      <top style="thick">
        <color auto="1"/>
      </top>
      <bottom style="hair">
        <color auto="1"/>
      </bottom>
      <diagonal/>
    </border>
    <border>
      <left style="hair">
        <color auto="1"/>
      </left>
      <right style="thin">
        <color auto="1"/>
      </right>
      <top style="hair">
        <color auto="1"/>
      </top>
      <bottom style="thick">
        <color auto="1"/>
      </bottom>
      <diagonal/>
    </border>
    <border>
      <left style="thick">
        <color rgb="FFFF0000"/>
      </left>
      <right style="thick">
        <color rgb="FFFF0000"/>
      </right>
      <top style="thick">
        <color rgb="FFFF0000"/>
      </top>
      <bottom style="thick">
        <color rgb="FFFF0000"/>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style="hair">
        <color auto="1"/>
      </left>
      <right style="thin">
        <color auto="1"/>
      </right>
      <top/>
      <bottom/>
      <diagonal/>
    </border>
    <border>
      <left style="thin">
        <color auto="1"/>
      </left>
      <right/>
      <top/>
      <bottom style="thin">
        <color auto="1"/>
      </bottom>
      <diagonal/>
    </border>
    <border>
      <left/>
      <right style="hair">
        <color auto="1"/>
      </right>
      <top/>
      <bottom style="thin">
        <color auto="1"/>
      </bottom>
      <diagonal/>
    </border>
    <border>
      <left style="hair">
        <color auto="1"/>
      </left>
      <right/>
      <top/>
      <bottom/>
      <diagonal/>
    </border>
    <border>
      <left/>
      <right style="thin">
        <color auto="1"/>
      </right>
      <top/>
      <bottom/>
      <diagonal/>
    </border>
    <border>
      <left style="hair">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dotted">
        <color auto="1"/>
      </left>
      <right style="dotted">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diagonalUp="1">
      <left style="hair">
        <color auto="1"/>
      </left>
      <right style="hair">
        <color auto="1"/>
      </right>
      <top/>
      <bottom/>
      <diagonal style="hair">
        <color auto="1"/>
      </diagonal>
    </border>
    <border diagonalUp="1">
      <left style="hair">
        <color auto="1"/>
      </left>
      <right style="hair">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right style="hair">
        <color auto="1"/>
      </right>
      <top/>
      <bottom/>
      <diagonal style="hair">
        <color auto="1"/>
      </diagonal>
    </border>
    <border>
      <left style="hair">
        <color auto="1"/>
      </left>
      <right style="thin">
        <color auto="1"/>
      </right>
      <top/>
      <bottom style="thin">
        <color auto="1"/>
      </bottom>
      <diagonal/>
    </border>
    <border>
      <left style="hair">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top style="thin">
        <color auto="1"/>
      </top>
      <bottom style="thin">
        <color auto="1"/>
      </bottom>
      <diagonal/>
    </border>
    <border>
      <left style="hair">
        <color auto="1"/>
      </left>
      <right style="thin">
        <color auto="1"/>
      </right>
      <top style="thin">
        <color auto="1"/>
      </top>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dotted">
        <color auto="1"/>
      </bottom>
      <diagonal/>
    </border>
    <border>
      <left/>
      <right style="medium">
        <color auto="1"/>
      </right>
      <top style="thin">
        <color auto="1"/>
      </top>
      <bottom/>
      <diagonal/>
    </border>
    <border>
      <left style="medium">
        <color auto="1"/>
      </left>
      <right/>
      <top/>
      <bottom style="thin">
        <color auto="1"/>
      </bottom>
      <diagonal/>
    </border>
    <border>
      <left style="medium">
        <color auto="1"/>
      </left>
      <right/>
      <top style="thin">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hair">
        <color auto="1"/>
      </top>
      <bottom/>
      <diagonal/>
    </border>
    <border>
      <left style="hair">
        <color auto="1"/>
      </left>
      <right style="medium">
        <color auto="1"/>
      </right>
      <top/>
      <bottom/>
      <diagonal/>
    </border>
    <border>
      <left style="hair">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thin">
        <color auto="1"/>
      </top>
      <bottom style="thin">
        <color auto="1"/>
      </bottom>
      <diagonal/>
    </border>
    <border>
      <left style="medium">
        <color auto="1"/>
      </left>
      <right/>
      <top style="thin">
        <color auto="1"/>
      </top>
      <bottom style="double">
        <color auto="1"/>
      </bottom>
      <diagonal/>
    </border>
    <border diagonalDown="1">
      <left style="medium">
        <color auto="1"/>
      </left>
      <right/>
      <top/>
      <bottom style="thin">
        <color auto="1"/>
      </bottom>
      <diagonal style="hair">
        <color auto="1"/>
      </diagonal>
    </border>
    <border diagonalDown="1">
      <left/>
      <right/>
      <top/>
      <bottom style="thin">
        <color auto="1"/>
      </bottom>
      <diagonal style="hair">
        <color auto="1"/>
      </diagonal>
    </border>
    <border diagonalDown="1">
      <left/>
      <right style="thin">
        <color auto="1"/>
      </right>
      <top/>
      <bottom style="thin">
        <color auto="1"/>
      </bottom>
      <diagonal style="hair">
        <color auto="1"/>
      </diagonal>
    </border>
    <border>
      <left/>
      <right style="thick">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hair">
        <color auto="1"/>
      </right>
      <top/>
      <bottom style="medium">
        <color auto="1"/>
      </bottom>
      <diagonal/>
    </border>
    <border>
      <left style="hair">
        <color auto="1"/>
      </left>
      <right style="thin">
        <color auto="1"/>
      </right>
      <top/>
      <bottom style="medium">
        <color auto="1"/>
      </bottom>
      <diagonal/>
    </border>
    <border diagonalUp="1">
      <left/>
      <right style="hair">
        <color auto="1"/>
      </right>
      <top/>
      <bottom style="medium">
        <color auto="1"/>
      </bottom>
      <diagonal style="hair">
        <color auto="1"/>
      </diagonal>
    </border>
    <border diagonalUp="1">
      <left style="hair">
        <color auto="1"/>
      </left>
      <right style="hair">
        <color auto="1"/>
      </right>
      <top/>
      <bottom style="medium">
        <color auto="1"/>
      </bottom>
      <diagonal style="hair">
        <color auto="1"/>
      </diagonal>
    </border>
    <border>
      <left style="hair">
        <color auto="1"/>
      </left>
      <right/>
      <top/>
      <bottom style="medium">
        <color auto="1"/>
      </bottom>
      <diagonal/>
    </border>
    <border>
      <left/>
      <right style="medium">
        <color auto="1"/>
      </right>
      <top/>
      <bottom style="medium">
        <color auto="1"/>
      </bottom>
      <diagonal/>
    </border>
    <border>
      <left style="medium">
        <color auto="1"/>
      </left>
      <right style="hair">
        <color auto="1"/>
      </right>
      <top style="thin">
        <color auto="1"/>
      </top>
      <bottom/>
      <diagonal/>
    </border>
    <border>
      <left style="medium">
        <color auto="1"/>
      </left>
      <right style="hair">
        <color auto="1"/>
      </right>
      <top/>
      <bottom style="thin">
        <color auto="1"/>
      </bottom>
      <diagonal/>
    </border>
    <border>
      <left style="thin">
        <color auto="1"/>
      </left>
      <right style="hair">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hair">
        <color auto="1"/>
      </bottom>
      <diagonal/>
    </border>
    <border>
      <left style="medium">
        <color auto="1"/>
      </left>
      <right style="medium">
        <color auto="1"/>
      </right>
      <top style="hair">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medium">
        <color auto="1"/>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thin">
        <color auto="1"/>
      </right>
      <top style="medium">
        <color auto="1"/>
      </top>
      <bottom style="hair">
        <color auto="1"/>
      </bottom>
      <diagonal/>
    </border>
    <border>
      <left/>
      <right style="hair">
        <color auto="1"/>
      </right>
      <top style="medium">
        <color auto="1"/>
      </top>
      <bottom style="medium">
        <color auto="1"/>
      </bottom>
      <diagonal/>
    </border>
    <border>
      <left style="hair">
        <color auto="1"/>
      </left>
      <right/>
      <top style="thin">
        <color auto="1"/>
      </top>
      <bottom style="hair">
        <color auto="1"/>
      </bottom>
      <diagonal/>
    </border>
    <border>
      <left/>
      <right/>
      <top style="hair">
        <color auto="1"/>
      </top>
      <bottom style="thin">
        <color auto="1"/>
      </bottom>
      <diagonal/>
    </border>
    <border diagonalUp="1" diagonalDown="1">
      <left style="hair">
        <color auto="1"/>
      </left>
      <right style="thin">
        <color auto="1"/>
      </right>
      <top style="hair">
        <color auto="1"/>
      </top>
      <bottom style="hair">
        <color auto="1"/>
      </bottom>
      <diagonal style="hair">
        <color auto="1"/>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ck">
        <color theme="1"/>
      </left>
      <right/>
      <top style="thin">
        <color rgb="FFFF0000"/>
      </top>
      <bottom style="thick">
        <color auto="1"/>
      </bottom>
      <diagonal/>
    </border>
    <border>
      <left/>
      <right style="thick">
        <color auto="1"/>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879">
    <xf numFmtId="0" fontId="0" fillId="0" borderId="0" xfId="0">
      <alignment vertical="center"/>
    </xf>
    <xf numFmtId="0" fontId="11" fillId="4" borderId="0" xfId="0" applyFont="1" applyFill="1">
      <alignment vertical="center"/>
    </xf>
    <xf numFmtId="0" fontId="11" fillId="4" borderId="69" xfId="0" applyFont="1" applyFill="1" applyBorder="1">
      <alignment vertical="center"/>
    </xf>
    <xf numFmtId="0" fontId="11" fillId="4" borderId="70" xfId="0" applyFont="1" applyFill="1" applyBorder="1">
      <alignment vertical="center"/>
    </xf>
    <xf numFmtId="0" fontId="11" fillId="4" borderId="82" xfId="0" applyFont="1" applyFill="1" applyBorder="1">
      <alignment vertical="center"/>
    </xf>
    <xf numFmtId="0" fontId="11" fillId="4" borderId="70" xfId="0" applyFont="1" applyFill="1" applyBorder="1" applyAlignment="1">
      <alignment vertical="center"/>
    </xf>
    <xf numFmtId="0" fontId="11" fillId="4" borderId="69" xfId="0" applyFont="1" applyFill="1" applyBorder="1" applyAlignment="1">
      <alignment vertical="center"/>
    </xf>
    <xf numFmtId="0" fontId="11" fillId="4" borderId="82" xfId="0" applyFont="1" applyFill="1" applyBorder="1" applyAlignment="1">
      <alignment vertical="center"/>
    </xf>
    <xf numFmtId="0" fontId="11" fillId="4" borderId="78" xfId="0" applyFont="1" applyFill="1" applyBorder="1">
      <alignment vertical="center"/>
    </xf>
    <xf numFmtId="0" fontId="11" fillId="4" borderId="80" xfId="0" applyFont="1" applyFill="1" applyBorder="1">
      <alignment vertical="center"/>
    </xf>
    <xf numFmtId="0" fontId="11" fillId="4" borderId="72" xfId="0" applyFont="1" applyFill="1" applyBorder="1">
      <alignment vertical="center"/>
    </xf>
    <xf numFmtId="0" fontId="11" fillId="4" borderId="0" xfId="0" applyFont="1" applyFill="1" applyBorder="1">
      <alignment vertical="center"/>
    </xf>
    <xf numFmtId="0" fontId="11" fillId="4" borderId="83" xfId="0" applyFont="1" applyFill="1" applyBorder="1">
      <alignment vertical="center"/>
    </xf>
    <xf numFmtId="0" fontId="11" fillId="4" borderId="84" xfId="0" applyFont="1" applyFill="1" applyBorder="1">
      <alignment vertical="center"/>
    </xf>
    <xf numFmtId="0" fontId="11" fillId="4" borderId="78" xfId="0" applyFont="1" applyFill="1" applyBorder="1" applyAlignment="1">
      <alignment horizontal="right" vertical="center"/>
    </xf>
    <xf numFmtId="0" fontId="11" fillId="4" borderId="78" xfId="0" applyFont="1" applyFill="1" applyBorder="1" applyAlignment="1">
      <alignment vertical="center"/>
    </xf>
    <xf numFmtId="0" fontId="11" fillId="4" borderId="75" xfId="0" applyFont="1" applyFill="1" applyBorder="1">
      <alignment vertical="center"/>
    </xf>
    <xf numFmtId="0" fontId="11" fillId="4" borderId="80" xfId="0" applyFont="1" applyFill="1" applyBorder="1" applyAlignment="1">
      <alignment vertical="center"/>
    </xf>
    <xf numFmtId="0" fontId="11" fillId="4" borderId="61" xfId="0" applyFont="1" applyFill="1" applyBorder="1">
      <alignment vertical="center"/>
    </xf>
    <xf numFmtId="0" fontId="13" fillId="4" borderId="69" xfId="0" applyFont="1" applyFill="1" applyBorder="1" applyAlignment="1">
      <alignment horizontal="left" vertical="top"/>
    </xf>
    <xf numFmtId="0" fontId="13" fillId="4" borderId="0" xfId="0" applyFont="1" applyFill="1" applyAlignment="1">
      <alignment vertical="center" wrapText="1"/>
    </xf>
    <xf numFmtId="0" fontId="13" fillId="4" borderId="75" xfId="0" applyFont="1" applyFill="1" applyBorder="1" applyAlignment="1">
      <alignment vertical="top" wrapText="1"/>
    </xf>
    <xf numFmtId="0" fontId="13" fillId="4" borderId="0" xfId="0" applyFont="1" applyFill="1" applyAlignment="1">
      <alignment horizontal="right" vertical="center"/>
    </xf>
    <xf numFmtId="0" fontId="11" fillId="4" borderId="114" xfId="0" applyFont="1" applyFill="1" applyBorder="1" applyAlignment="1">
      <alignment vertical="center"/>
    </xf>
    <xf numFmtId="0" fontId="11" fillId="4" borderId="114" xfId="0" applyFont="1" applyFill="1" applyBorder="1">
      <alignment vertical="center"/>
    </xf>
    <xf numFmtId="0" fontId="11" fillId="4" borderId="61" xfId="0" applyFont="1" applyFill="1" applyBorder="1" applyAlignment="1">
      <alignment vertical="center"/>
    </xf>
    <xf numFmtId="0" fontId="11" fillId="4" borderId="75" xfId="0" applyFont="1" applyFill="1" applyBorder="1" applyAlignment="1">
      <alignment vertical="center"/>
    </xf>
    <xf numFmtId="0" fontId="14" fillId="4" borderId="0" xfId="0" applyFont="1" applyFill="1" applyBorder="1">
      <alignment vertical="center"/>
    </xf>
    <xf numFmtId="0" fontId="14" fillId="4" borderId="70" xfId="0" applyFont="1" applyFill="1" applyBorder="1">
      <alignment vertical="center"/>
    </xf>
    <xf numFmtId="0" fontId="14" fillId="4" borderId="61" xfId="0" applyFont="1" applyFill="1" applyBorder="1">
      <alignment vertical="center"/>
    </xf>
    <xf numFmtId="0" fontId="11" fillId="4" borderId="74" xfId="0" applyFont="1" applyFill="1" applyBorder="1" applyAlignment="1">
      <alignment horizontal="center" vertical="center"/>
    </xf>
    <xf numFmtId="0" fontId="11" fillId="4" borderId="0" xfId="0" applyFont="1" applyFill="1" applyBorder="1" applyAlignment="1">
      <alignment vertical="center"/>
    </xf>
    <xf numFmtId="0" fontId="11" fillId="4" borderId="61" xfId="0" applyFont="1" applyFill="1" applyBorder="1" applyAlignment="1">
      <alignment vertical="center" textRotation="255"/>
    </xf>
    <xf numFmtId="0" fontId="11" fillId="4" borderId="80" xfId="0" applyFont="1" applyFill="1" applyBorder="1" applyAlignment="1">
      <alignment vertical="center" textRotation="255"/>
    </xf>
    <xf numFmtId="0" fontId="11" fillId="4" borderId="72" xfId="0" applyFont="1" applyFill="1" applyBorder="1" applyAlignment="1">
      <alignment vertical="center"/>
    </xf>
    <xf numFmtId="0" fontId="11" fillId="4" borderId="117" xfId="0" applyFont="1" applyFill="1" applyBorder="1">
      <alignment vertical="center"/>
    </xf>
    <xf numFmtId="0" fontId="11" fillId="4" borderId="120" xfId="0" applyFont="1" applyFill="1" applyBorder="1">
      <alignment vertical="center"/>
    </xf>
    <xf numFmtId="0" fontId="11" fillId="4" borderId="121" xfId="0" applyFont="1" applyFill="1" applyBorder="1" applyAlignment="1">
      <alignment vertical="center" textRotation="255"/>
    </xf>
    <xf numFmtId="0" fontId="11" fillId="4" borderId="122" xfId="0" applyFont="1" applyFill="1" applyBorder="1" applyAlignment="1">
      <alignment vertical="center" textRotation="255"/>
    </xf>
    <xf numFmtId="0" fontId="11" fillId="4" borderId="119" xfId="0" applyFont="1" applyFill="1" applyBorder="1" applyAlignment="1">
      <alignment vertical="center" textRotation="255"/>
    </xf>
    <xf numFmtId="0" fontId="11" fillId="4" borderId="124" xfId="0" applyFont="1" applyFill="1" applyBorder="1">
      <alignment vertical="center"/>
    </xf>
    <xf numFmtId="0" fontId="11" fillId="4" borderId="125" xfId="0" applyFont="1" applyFill="1" applyBorder="1">
      <alignment vertical="center"/>
    </xf>
    <xf numFmtId="0" fontId="11" fillId="4" borderId="128" xfId="0" applyFont="1" applyFill="1" applyBorder="1">
      <alignment vertical="center"/>
    </xf>
    <xf numFmtId="0" fontId="11" fillId="4" borderId="129" xfId="0" applyFont="1" applyFill="1" applyBorder="1">
      <alignment vertical="center"/>
    </xf>
    <xf numFmtId="0" fontId="11" fillId="4" borderId="130" xfId="0" applyFont="1" applyFill="1" applyBorder="1">
      <alignment vertical="center"/>
    </xf>
    <xf numFmtId="0" fontId="11" fillId="4" borderId="42" xfId="0" applyFont="1" applyFill="1" applyBorder="1">
      <alignment vertical="center"/>
    </xf>
    <xf numFmtId="0" fontId="11" fillId="4" borderId="132" xfId="0" applyFont="1" applyFill="1" applyBorder="1" applyAlignment="1">
      <alignment vertical="center"/>
    </xf>
    <xf numFmtId="0" fontId="11" fillId="4" borderId="133" xfId="0" applyFont="1" applyFill="1" applyBorder="1">
      <alignment vertical="center"/>
    </xf>
    <xf numFmtId="0" fontId="11" fillId="4" borderId="132" xfId="0" applyFont="1" applyFill="1" applyBorder="1">
      <alignment vertical="center"/>
    </xf>
    <xf numFmtId="0" fontId="11" fillId="4" borderId="129" xfId="0" applyFont="1" applyFill="1" applyBorder="1" applyAlignment="1">
      <alignment vertical="center"/>
    </xf>
    <xf numFmtId="0" fontId="11" fillId="4" borderId="66" xfId="0" applyFont="1" applyFill="1" applyBorder="1" applyAlignment="1">
      <alignment vertical="top"/>
    </xf>
    <xf numFmtId="0" fontId="11" fillId="4" borderId="0" xfId="0" applyFont="1" applyFill="1" applyBorder="1" applyAlignment="1">
      <alignment vertical="top"/>
    </xf>
    <xf numFmtId="0" fontId="11" fillId="4" borderId="12" xfId="0" applyFont="1" applyFill="1" applyBorder="1" applyAlignment="1">
      <alignment horizontal="center" vertical="center" wrapText="1"/>
    </xf>
    <xf numFmtId="0" fontId="11" fillId="4" borderId="73" xfId="0" applyFont="1" applyFill="1" applyBorder="1" applyAlignment="1">
      <alignment horizontal="right" vertical="top"/>
    </xf>
    <xf numFmtId="0" fontId="11" fillId="4" borderId="28" xfId="0" applyFont="1" applyFill="1" applyBorder="1" applyAlignment="1">
      <alignment horizontal="right" vertical="top"/>
    </xf>
    <xf numFmtId="0" fontId="11" fillId="4" borderId="77" xfId="0" applyFont="1" applyFill="1" applyBorder="1" applyAlignment="1">
      <alignment horizontal="right" vertical="top"/>
    </xf>
    <xf numFmtId="0" fontId="11" fillId="4" borderId="6"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2" xfId="0" applyFont="1" applyFill="1" applyBorder="1">
      <alignment vertical="center"/>
    </xf>
    <xf numFmtId="0" fontId="11" fillId="4" borderId="33" xfId="0" applyFont="1" applyFill="1" applyBorder="1" applyAlignment="1">
      <alignment horizontal="center" vertical="center"/>
    </xf>
    <xf numFmtId="0" fontId="11" fillId="4" borderId="15" xfId="0" applyFont="1" applyFill="1" applyBorder="1">
      <alignment vertical="center"/>
    </xf>
    <xf numFmtId="0" fontId="11" fillId="4" borderId="41" xfId="0" applyFont="1" applyFill="1" applyBorder="1" applyAlignment="1">
      <alignment horizontal="center" vertical="center"/>
    </xf>
    <xf numFmtId="0" fontId="11" fillId="4" borderId="106" xfId="0" applyFont="1" applyFill="1" applyBorder="1">
      <alignment vertical="center"/>
    </xf>
    <xf numFmtId="38" fontId="11" fillId="4" borderId="0" xfId="0" applyNumberFormat="1" applyFont="1" applyFill="1">
      <alignment vertical="center"/>
    </xf>
    <xf numFmtId="0" fontId="0" fillId="4" borderId="0" xfId="0" applyFill="1">
      <alignment vertical="center"/>
    </xf>
    <xf numFmtId="0" fontId="0" fillId="4" borderId="0" xfId="0" applyFill="1" applyBorder="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38" fontId="0" fillId="4" borderId="10" xfId="0" applyNumberFormat="1" applyFill="1" applyBorder="1">
      <alignment vertical="center"/>
    </xf>
    <xf numFmtId="38" fontId="0" fillId="4" borderId="42" xfId="0" applyNumberFormat="1" applyFill="1" applyBorder="1">
      <alignment vertical="center"/>
    </xf>
    <xf numFmtId="38" fontId="0" fillId="4" borderId="0" xfId="1" applyFont="1" applyFill="1">
      <alignment vertical="center"/>
    </xf>
    <xf numFmtId="38" fontId="0" fillId="4" borderId="3" xfId="0" applyNumberFormat="1" applyFill="1" applyBorder="1">
      <alignment vertical="center"/>
    </xf>
    <xf numFmtId="38" fontId="0" fillId="4" borderId="27" xfId="1" applyFont="1" applyFill="1" applyBorder="1" applyAlignment="1">
      <alignment horizontal="center" vertical="center"/>
    </xf>
    <xf numFmtId="38" fontId="0" fillId="4" borderId="3" xfId="0" applyNumberFormat="1" applyFill="1" applyBorder="1" applyAlignment="1">
      <alignment horizontal="center" vertical="center"/>
    </xf>
    <xf numFmtId="38" fontId="0" fillId="4" borderId="42" xfId="0" applyNumberFormat="1" applyFill="1" applyBorder="1" applyAlignment="1">
      <alignment horizontal="center" vertical="center"/>
    </xf>
    <xf numFmtId="38" fontId="0" fillId="4" borderId="0" xfId="0" applyNumberFormat="1" applyFill="1">
      <alignment vertical="center"/>
    </xf>
    <xf numFmtId="38" fontId="0" fillId="4" borderId="13" xfId="0" applyNumberFormat="1" applyFill="1" applyBorder="1">
      <alignment vertical="center"/>
    </xf>
    <xf numFmtId="38" fontId="0" fillId="4" borderId="7" xfId="0" applyNumberFormat="1" applyFill="1" applyBorder="1">
      <alignment vertical="center"/>
    </xf>
    <xf numFmtId="38" fontId="0" fillId="4" borderId="16" xfId="0" applyNumberFormat="1" applyFill="1" applyBorder="1">
      <alignment vertical="center"/>
    </xf>
    <xf numFmtId="38" fontId="0" fillId="4" borderId="34" xfId="0" applyNumberFormat="1" applyFill="1" applyBorder="1">
      <alignment vertical="center"/>
    </xf>
    <xf numFmtId="38" fontId="0" fillId="4" borderId="22" xfId="0" applyNumberFormat="1" applyFill="1" applyBorder="1">
      <alignment vertical="center"/>
    </xf>
    <xf numFmtId="38" fontId="6" fillId="4" borderId="0" xfId="0" applyNumberFormat="1" applyFont="1" applyFill="1" applyBorder="1" applyAlignment="1">
      <alignment vertical="center" wrapText="1"/>
    </xf>
    <xf numFmtId="38" fontId="0" fillId="4" borderId="35" xfId="0" applyNumberFormat="1" applyFill="1" applyBorder="1">
      <alignment vertical="center"/>
    </xf>
    <xf numFmtId="38" fontId="0" fillId="4" borderId="23" xfId="0" applyNumberFormat="1" applyFill="1" applyBorder="1">
      <alignment vertical="center"/>
    </xf>
    <xf numFmtId="38" fontId="0" fillId="4" borderId="0" xfId="0" applyNumberFormat="1" applyFill="1" applyBorder="1">
      <alignment vertical="center"/>
    </xf>
    <xf numFmtId="0" fontId="0" fillId="4" borderId="0" xfId="0" applyFill="1" applyBorder="1">
      <alignment vertical="center"/>
    </xf>
    <xf numFmtId="38" fontId="0" fillId="4" borderId="19" xfId="0" applyNumberFormat="1" applyFill="1" applyBorder="1">
      <alignment vertical="center"/>
    </xf>
    <xf numFmtId="0" fontId="6" fillId="4" borderId="0" xfId="0" applyFont="1" applyFill="1" applyBorder="1" applyAlignment="1">
      <alignment vertical="center"/>
    </xf>
    <xf numFmtId="0" fontId="6" fillId="4" borderId="0" xfId="0" applyFont="1" applyFill="1" applyBorder="1" applyAlignment="1">
      <alignment vertical="center" wrapText="1"/>
    </xf>
    <xf numFmtId="0" fontId="6" fillId="4" borderId="0" xfId="0" applyFont="1" applyFill="1">
      <alignment vertical="center"/>
    </xf>
    <xf numFmtId="0" fontId="0" fillId="4" borderId="0" xfId="0" applyFont="1" applyFill="1" applyBorder="1" applyAlignment="1">
      <alignment horizontal="left" vertical="center" wrapText="1"/>
    </xf>
    <xf numFmtId="0" fontId="9" fillId="4" borderId="55" xfId="0" applyFont="1" applyFill="1" applyBorder="1" applyAlignment="1">
      <alignment horizontal="center" vertical="center"/>
    </xf>
    <xf numFmtId="0" fontId="0" fillId="4" borderId="88" xfId="0" applyFill="1" applyBorder="1" applyAlignment="1">
      <alignment horizontal="center" vertical="center"/>
    </xf>
    <xf numFmtId="0" fontId="0" fillId="4" borderId="57" xfId="0" applyFill="1" applyBorder="1" applyAlignment="1">
      <alignment horizontal="center" vertical="center"/>
    </xf>
    <xf numFmtId="0" fontId="0" fillId="4" borderId="0" xfId="0" applyFill="1" applyBorder="1" applyAlignment="1">
      <alignment horizontal="center" vertical="center"/>
    </xf>
    <xf numFmtId="0" fontId="0" fillId="4" borderId="57" xfId="0" applyFill="1" applyBorder="1" applyAlignment="1">
      <alignment vertical="center" wrapText="1"/>
    </xf>
    <xf numFmtId="0" fontId="0" fillId="4" borderId="57" xfId="0" applyFill="1" applyBorder="1">
      <alignment vertical="center"/>
    </xf>
    <xf numFmtId="0" fontId="23" fillId="4" borderId="57" xfId="0" applyFont="1" applyFill="1" applyBorder="1" applyAlignment="1">
      <alignment vertical="center" wrapText="1"/>
    </xf>
    <xf numFmtId="0" fontId="4" fillId="4" borderId="57" xfId="0" applyFont="1" applyFill="1" applyBorder="1" applyAlignment="1">
      <alignment vertical="center" wrapText="1"/>
    </xf>
    <xf numFmtId="0" fontId="17" fillId="4" borderId="2" xfId="0" applyFont="1" applyFill="1" applyBorder="1" applyAlignment="1">
      <alignment horizontal="center" vertical="center"/>
    </xf>
    <xf numFmtId="0" fontId="17" fillId="4" borderId="49" xfId="0" applyFont="1" applyFill="1" applyBorder="1" applyAlignment="1">
      <alignment horizontal="center" vertical="center"/>
    </xf>
    <xf numFmtId="0" fontId="0" fillId="4" borderId="0" xfId="0" applyFill="1" applyAlignment="1">
      <alignment vertical="center" wrapText="1"/>
    </xf>
    <xf numFmtId="0" fontId="0" fillId="4" borderId="0" xfId="0" applyFill="1" applyAlignment="1">
      <alignment horizontal="left" vertical="center" wrapText="1"/>
    </xf>
    <xf numFmtId="0" fontId="0" fillId="4" borderId="73" xfId="0" applyFill="1" applyBorder="1" applyAlignment="1">
      <alignment horizontal="center" vertical="center" wrapText="1"/>
    </xf>
    <xf numFmtId="0" fontId="0" fillId="4" borderId="139" xfId="0" applyFill="1" applyBorder="1" applyAlignment="1">
      <alignment horizontal="center" vertical="center" wrapText="1"/>
    </xf>
    <xf numFmtId="0" fontId="20" fillId="4" borderId="157" xfId="0" applyFont="1" applyFill="1" applyBorder="1" applyAlignment="1">
      <alignment vertical="center"/>
    </xf>
    <xf numFmtId="0" fontId="11" fillId="4" borderId="158" xfId="0" applyFont="1" applyFill="1" applyBorder="1" applyAlignment="1">
      <alignment vertical="top"/>
    </xf>
    <xf numFmtId="0" fontId="11" fillId="4" borderId="138" xfId="0" applyFont="1" applyFill="1" applyBorder="1" applyAlignment="1">
      <alignment vertical="top"/>
    </xf>
    <xf numFmtId="0" fontId="13" fillId="4" borderId="129" xfId="0" applyFont="1" applyFill="1" applyBorder="1" applyAlignment="1">
      <alignment horizontal="right"/>
    </xf>
    <xf numFmtId="0" fontId="11" fillId="4" borderId="129" xfId="0" applyFont="1" applyFill="1" applyBorder="1" applyAlignment="1">
      <alignment horizontal="right" vertical="top"/>
    </xf>
    <xf numFmtId="0" fontId="10" fillId="4" borderId="0" xfId="0" applyFont="1" applyFill="1" applyAlignment="1">
      <alignment horizontal="center" vertical="center"/>
    </xf>
    <xf numFmtId="0" fontId="10" fillId="4" borderId="0" xfId="0" applyFont="1" applyFill="1">
      <alignment vertical="center"/>
    </xf>
    <xf numFmtId="0" fontId="18" fillId="4" borderId="0" xfId="0" applyFont="1" applyFill="1" applyAlignment="1">
      <alignment horizontal="right" vertical="center"/>
    </xf>
    <xf numFmtId="38" fontId="18" fillId="4" borderId="0" xfId="0" applyNumberFormat="1" applyFont="1" applyFill="1" applyAlignment="1">
      <alignment horizontal="center" vertical="center"/>
    </xf>
    <xf numFmtId="0" fontId="18" fillId="4" borderId="0" xfId="0" applyFont="1" applyFill="1" applyAlignment="1">
      <alignment horizontal="center" vertical="center"/>
    </xf>
    <xf numFmtId="0" fontId="10" fillId="4" borderId="95"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1"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4" borderId="6" xfId="0" applyFont="1" applyFill="1" applyBorder="1">
      <alignment vertical="center"/>
    </xf>
    <xf numFmtId="0" fontId="10" fillId="4" borderId="6" xfId="0" applyFont="1" applyFill="1" applyBorder="1" applyAlignment="1">
      <alignment horizontal="center" vertical="center"/>
    </xf>
    <xf numFmtId="0" fontId="10" fillId="4" borderId="2" xfId="0" applyFont="1" applyFill="1" applyBorder="1">
      <alignment vertical="center"/>
    </xf>
    <xf numFmtId="0" fontId="10" fillId="4" borderId="2" xfId="0" applyFont="1" applyFill="1" applyBorder="1" applyAlignment="1">
      <alignment horizontal="center" vertical="center"/>
    </xf>
    <xf numFmtId="38" fontId="10" fillId="4" borderId="2" xfId="1" applyFont="1" applyFill="1" applyBorder="1" applyAlignment="1">
      <alignment horizontal="right" vertical="center"/>
    </xf>
    <xf numFmtId="0" fontId="10" fillId="4" borderId="12" xfId="0" applyFont="1" applyFill="1" applyBorder="1">
      <alignment vertical="center"/>
    </xf>
    <xf numFmtId="0" fontId="10" fillId="4" borderId="12" xfId="0" applyFont="1" applyFill="1" applyBorder="1" applyAlignment="1">
      <alignment horizontal="center" vertical="center"/>
    </xf>
    <xf numFmtId="38" fontId="10" fillId="4" borderId="9" xfId="1" applyFont="1" applyFill="1" applyBorder="1" applyAlignment="1">
      <alignment vertical="center"/>
    </xf>
    <xf numFmtId="38" fontId="10" fillId="4" borderId="2" xfId="1" applyFont="1" applyFill="1" applyBorder="1" applyAlignment="1">
      <alignment vertical="center"/>
    </xf>
    <xf numFmtId="0" fontId="0" fillId="4" borderId="99" xfId="0" applyFill="1" applyBorder="1" applyAlignment="1">
      <alignment horizontal="center" vertical="center"/>
    </xf>
    <xf numFmtId="0" fontId="0" fillId="4" borderId="100" xfId="0" applyFill="1" applyBorder="1" applyAlignment="1">
      <alignment horizontal="center" vertical="center"/>
    </xf>
    <xf numFmtId="0" fontId="0" fillId="4" borderId="101" xfId="0" applyFill="1" applyBorder="1" applyAlignment="1">
      <alignment horizontal="center" vertical="center"/>
    </xf>
    <xf numFmtId="0" fontId="0" fillId="4" borderId="58" xfId="0" applyFill="1" applyBorder="1" applyAlignment="1">
      <alignment horizontal="center" vertical="center"/>
    </xf>
    <xf numFmtId="0" fontId="0" fillId="4" borderId="9" xfId="0" applyFill="1" applyBorder="1" applyAlignment="1">
      <alignment horizontal="center" vertical="center"/>
    </xf>
    <xf numFmtId="0" fontId="0" fillId="4" borderId="36" xfId="0" applyFill="1" applyBorder="1" applyAlignment="1">
      <alignment horizontal="center" vertical="center"/>
    </xf>
    <xf numFmtId="0" fontId="0" fillId="4" borderId="59" xfId="0" applyFill="1" applyBorder="1">
      <alignment vertical="center"/>
    </xf>
    <xf numFmtId="0" fontId="0" fillId="4" borderId="2" xfId="0" applyFill="1" applyBorder="1">
      <alignment vertical="center"/>
    </xf>
    <xf numFmtId="0" fontId="0" fillId="4" borderId="60" xfId="0" applyFill="1" applyBorder="1">
      <alignment vertical="center"/>
    </xf>
    <xf numFmtId="0" fontId="0" fillId="4" borderId="12" xfId="0" applyFill="1" applyBorder="1">
      <alignment vertical="center"/>
    </xf>
    <xf numFmtId="0" fontId="11" fillId="2" borderId="0" xfId="0" applyFont="1" applyFill="1" applyBorder="1" applyProtection="1">
      <alignment vertical="center"/>
      <protection locked="0"/>
    </xf>
    <xf numFmtId="0" fontId="11" fillId="2" borderId="70" xfId="0" applyFont="1" applyFill="1" applyBorder="1" applyProtection="1">
      <alignment vertical="center"/>
      <protection locked="0"/>
    </xf>
    <xf numFmtId="0" fontId="11" fillId="2" borderId="82" xfId="0" applyFont="1" applyFill="1" applyBorder="1" applyProtection="1">
      <alignment vertical="center"/>
      <protection locked="0"/>
    </xf>
    <xf numFmtId="0" fontId="11" fillId="2" borderId="78" xfId="0" applyFont="1" applyFill="1" applyBorder="1" applyProtection="1">
      <alignment vertical="center"/>
      <protection locked="0"/>
    </xf>
    <xf numFmtId="0" fontId="27" fillId="4" borderId="114" xfId="0" applyFont="1" applyFill="1" applyBorder="1" applyAlignment="1">
      <alignment vertical="center"/>
    </xf>
    <xf numFmtId="0" fontId="11" fillId="4" borderId="0" xfId="0" applyFont="1" applyFill="1" applyBorder="1" applyAlignment="1">
      <alignment horizontal="right" vertical="top"/>
    </xf>
    <xf numFmtId="0" fontId="11" fillId="4" borderId="176" xfId="0" applyFont="1" applyFill="1" applyBorder="1" applyAlignment="1">
      <alignment horizontal="right" vertical="top"/>
    </xf>
    <xf numFmtId="38" fontId="11" fillId="4" borderId="179" xfId="0" applyNumberFormat="1" applyFont="1" applyFill="1" applyBorder="1">
      <alignment vertical="center"/>
    </xf>
    <xf numFmtId="0" fontId="11" fillId="4" borderId="178" xfId="0" applyFont="1" applyFill="1" applyBorder="1" applyAlignment="1">
      <alignment horizontal="right" vertical="top"/>
    </xf>
    <xf numFmtId="38" fontId="11" fillId="4" borderId="177" xfId="1" applyFont="1" applyFill="1" applyBorder="1">
      <alignment vertical="center"/>
    </xf>
    <xf numFmtId="38" fontId="11" fillId="4" borderId="179" xfId="1" applyFont="1" applyFill="1" applyBorder="1">
      <alignment vertical="center"/>
    </xf>
    <xf numFmtId="38" fontId="11" fillId="4" borderId="180" xfId="1" applyFont="1" applyFill="1" applyBorder="1">
      <alignment vertical="center"/>
    </xf>
    <xf numFmtId="0" fontId="11" fillId="2" borderId="181" xfId="0" applyFont="1" applyFill="1" applyBorder="1" applyAlignment="1" applyProtection="1">
      <alignment vertical="top"/>
      <protection locked="0"/>
    </xf>
    <xf numFmtId="0" fontId="11" fillId="2" borderId="182" xfId="0" applyFont="1" applyFill="1" applyBorder="1" applyAlignment="1" applyProtection="1">
      <alignment vertical="top"/>
      <protection locked="0"/>
    </xf>
    <xf numFmtId="0" fontId="11" fillId="2" borderId="4" xfId="0" applyFont="1" applyFill="1" applyBorder="1" applyAlignment="1" applyProtection="1">
      <alignment vertical="top"/>
      <protection locked="0"/>
    </xf>
    <xf numFmtId="0" fontId="11" fillId="2" borderId="95" xfId="0" applyFont="1" applyFill="1" applyBorder="1" applyAlignment="1" applyProtection="1">
      <alignment vertical="top"/>
      <protection locked="0"/>
    </xf>
    <xf numFmtId="0" fontId="11" fillId="2" borderId="21" xfId="0" applyFont="1" applyFill="1" applyBorder="1" applyAlignment="1" applyProtection="1">
      <alignment vertical="top"/>
      <protection locked="0"/>
    </xf>
    <xf numFmtId="0" fontId="11" fillId="2" borderId="22" xfId="0" applyFont="1" applyFill="1" applyBorder="1" applyAlignment="1" applyProtection="1">
      <alignment vertical="top"/>
      <protection locked="0"/>
    </xf>
    <xf numFmtId="0" fontId="0" fillId="4" borderId="95" xfId="0" applyFill="1" applyBorder="1" applyAlignment="1">
      <alignment horizontal="center" vertical="center"/>
    </xf>
    <xf numFmtId="0" fontId="0" fillId="4" borderId="41" xfId="0" applyFill="1" applyBorder="1">
      <alignment vertical="center"/>
    </xf>
    <xf numFmtId="0" fontId="0" fillId="4" borderId="147" xfId="0" applyFill="1" applyBorder="1" applyAlignment="1">
      <alignment horizontal="center" vertical="center"/>
    </xf>
    <xf numFmtId="0" fontId="0" fillId="4" borderId="90" xfId="0" applyFill="1" applyBorder="1" applyAlignment="1">
      <alignment horizontal="center" vertical="center"/>
    </xf>
    <xf numFmtId="0" fontId="0" fillId="4" borderId="29" xfId="0" applyFill="1" applyBorder="1" applyAlignment="1">
      <alignment horizontal="center" vertical="center"/>
    </xf>
    <xf numFmtId="0" fontId="0" fillId="4" borderId="79" xfId="0" applyFill="1" applyBorder="1" applyAlignment="1">
      <alignment horizontal="center" vertical="center"/>
    </xf>
    <xf numFmtId="0" fontId="0" fillId="4" borderId="191" xfId="0" applyFill="1" applyBorder="1">
      <alignment vertical="center"/>
    </xf>
    <xf numFmtId="0" fontId="0" fillId="4" borderId="188" xfId="0" applyFill="1" applyBorder="1">
      <alignment vertical="center"/>
    </xf>
    <xf numFmtId="0" fontId="0" fillId="4" borderId="32" xfId="0" applyFill="1" applyBorder="1">
      <alignment vertical="center"/>
    </xf>
    <xf numFmtId="0" fontId="0" fillId="4" borderId="6" xfId="0" applyFill="1" applyBorder="1">
      <alignment vertical="center"/>
    </xf>
    <xf numFmtId="0" fontId="0" fillId="4" borderId="67" xfId="0" applyFill="1" applyBorder="1">
      <alignment vertical="center"/>
    </xf>
    <xf numFmtId="0" fontId="0" fillId="4" borderId="194" xfId="0" applyFill="1" applyBorder="1">
      <alignment vertical="center"/>
    </xf>
    <xf numFmtId="0" fontId="0" fillId="4" borderId="192" xfId="0" applyFill="1" applyBorder="1">
      <alignment vertical="center"/>
    </xf>
    <xf numFmtId="0" fontId="0" fillId="4" borderId="189" xfId="0" applyFill="1" applyBorder="1">
      <alignment vertical="center"/>
    </xf>
    <xf numFmtId="0" fontId="0" fillId="4" borderId="27" xfId="0" applyFill="1" applyBorder="1">
      <alignment vertical="center"/>
    </xf>
    <xf numFmtId="0" fontId="0" fillId="4" borderId="25" xfId="0" applyFill="1" applyBorder="1">
      <alignment vertical="center"/>
    </xf>
    <xf numFmtId="0" fontId="0" fillId="4" borderId="195" xfId="0" applyFill="1" applyBorder="1">
      <alignment vertical="center"/>
    </xf>
    <xf numFmtId="0" fontId="0" fillId="4" borderId="197" xfId="0" applyFill="1" applyBorder="1">
      <alignment vertical="center"/>
    </xf>
    <xf numFmtId="0" fontId="0" fillId="4" borderId="198" xfId="0" applyFill="1" applyBorder="1">
      <alignment vertical="center"/>
    </xf>
    <xf numFmtId="0" fontId="0" fillId="5" borderId="192" xfId="0" applyFill="1" applyBorder="1">
      <alignment vertical="center"/>
    </xf>
    <xf numFmtId="0" fontId="0" fillId="5" borderId="189" xfId="0" applyFill="1" applyBorder="1">
      <alignment vertical="center"/>
    </xf>
    <xf numFmtId="0" fontId="0" fillId="5" borderId="27" xfId="0" applyFill="1" applyBorder="1">
      <alignment vertical="center"/>
    </xf>
    <xf numFmtId="0" fontId="0" fillId="5" borderId="2" xfId="0" applyFill="1" applyBorder="1">
      <alignment vertical="center"/>
    </xf>
    <xf numFmtId="0" fontId="0" fillId="5" borderId="25" xfId="0" applyFill="1" applyBorder="1">
      <alignment vertical="center"/>
    </xf>
    <xf numFmtId="0" fontId="0" fillId="5" borderId="195" xfId="0" applyFill="1" applyBorder="1">
      <alignment vertical="center"/>
    </xf>
    <xf numFmtId="0" fontId="0" fillId="5" borderId="193" xfId="0" applyFill="1" applyBorder="1">
      <alignment vertical="center"/>
    </xf>
    <xf numFmtId="0" fontId="0" fillId="5" borderId="190" xfId="0" applyFill="1" applyBorder="1">
      <alignment vertical="center"/>
    </xf>
    <xf numFmtId="0" fontId="0" fillId="5" borderId="187" xfId="0" applyFill="1" applyBorder="1">
      <alignment vertical="center"/>
    </xf>
    <xf numFmtId="0" fontId="0" fillId="5" borderId="184" xfId="0" applyFill="1" applyBorder="1">
      <alignment vertical="center"/>
    </xf>
    <xf numFmtId="0" fontId="0" fillId="5" borderId="186" xfId="0" applyFill="1" applyBorder="1">
      <alignment vertical="center"/>
    </xf>
    <xf numFmtId="0" fontId="0" fillId="5" borderId="196" xfId="0" applyFill="1" applyBorder="1">
      <alignment vertical="center"/>
    </xf>
    <xf numFmtId="0" fontId="0" fillId="4" borderId="200" xfId="0" applyFill="1" applyBorder="1">
      <alignment vertical="center"/>
    </xf>
    <xf numFmtId="0" fontId="21" fillId="4" borderId="111" xfId="0" applyFont="1" applyFill="1" applyBorder="1" applyAlignment="1">
      <alignment horizontal="center" vertical="center"/>
    </xf>
    <xf numFmtId="0" fontId="0" fillId="4" borderId="0" xfId="0" applyFill="1" applyAlignment="1">
      <alignment horizontal="left" vertical="center"/>
    </xf>
    <xf numFmtId="0" fontId="0" fillId="4" borderId="61" xfId="0" applyFill="1" applyBorder="1" applyAlignment="1">
      <alignment horizontal="left"/>
    </xf>
    <xf numFmtId="0" fontId="14" fillId="4" borderId="176" xfId="0" applyFont="1" applyFill="1" applyBorder="1" applyAlignment="1">
      <alignment horizontal="right" vertical="top"/>
    </xf>
    <xf numFmtId="0" fontId="10" fillId="2" borderId="2" xfId="0" applyFont="1" applyFill="1" applyBorder="1" applyAlignment="1" applyProtection="1">
      <alignment horizontal="right" vertical="center" wrapText="1"/>
      <protection locked="0"/>
    </xf>
    <xf numFmtId="0" fontId="10" fillId="2" borderId="2" xfId="0" applyFont="1" applyFill="1" applyBorder="1" applyAlignment="1" applyProtection="1">
      <alignment horizontal="right" vertical="center"/>
      <protection locked="0"/>
    </xf>
    <xf numFmtId="0" fontId="10" fillId="2" borderId="12" xfId="0" applyFont="1" applyFill="1" applyBorder="1" applyAlignment="1" applyProtection="1">
      <alignment horizontal="right" vertical="center"/>
      <protection locked="0"/>
    </xf>
    <xf numFmtId="0" fontId="11" fillId="4" borderId="74" xfId="0" applyFont="1" applyFill="1" applyBorder="1" applyAlignment="1">
      <alignment horizontal="center" vertical="center"/>
    </xf>
    <xf numFmtId="0" fontId="22" fillId="4" borderId="0" xfId="0" applyFont="1" applyFill="1" applyAlignment="1">
      <alignment vertical="top"/>
    </xf>
    <xf numFmtId="0" fontId="0" fillId="4" borderId="56" xfId="0" applyFill="1" applyBorder="1" applyAlignment="1">
      <alignment vertical="center"/>
    </xf>
    <xf numFmtId="0" fontId="0" fillId="4" borderId="202" xfId="0" applyFill="1" applyBorder="1" applyAlignment="1">
      <alignment vertical="center"/>
    </xf>
    <xf numFmtId="0" fontId="22" fillId="4" borderId="36" xfId="0" applyFont="1" applyFill="1" applyBorder="1" applyAlignment="1">
      <alignment horizontal="center" vertical="center" textRotation="255"/>
    </xf>
    <xf numFmtId="0" fontId="0" fillId="4" borderId="37" xfId="0" applyFill="1" applyBorder="1" applyAlignment="1">
      <alignment horizontal="center" vertical="center" wrapText="1"/>
    </xf>
    <xf numFmtId="0" fontId="0" fillId="4" borderId="203" xfId="0" applyFill="1" applyBorder="1" applyAlignment="1">
      <alignment horizontal="center" vertical="center" textRotation="255" wrapText="1"/>
    </xf>
    <xf numFmtId="0" fontId="7" fillId="3" borderId="37" xfId="0" applyFont="1" applyFill="1" applyBorder="1" applyAlignment="1">
      <alignment horizontal="center" vertical="center" textRotation="255"/>
    </xf>
    <xf numFmtId="0" fontId="26" fillId="3" borderId="37" xfId="0" applyFont="1" applyFill="1" applyBorder="1" applyAlignment="1">
      <alignment horizontal="center" vertical="center" textRotation="255"/>
    </xf>
    <xf numFmtId="0" fontId="0" fillId="4" borderId="203" xfId="0" applyFill="1" applyBorder="1" applyAlignment="1">
      <alignment horizontal="center" vertical="center" textRotation="255"/>
    </xf>
    <xf numFmtId="0" fontId="0" fillId="4" borderId="38" xfId="0" applyFill="1" applyBorder="1" applyAlignment="1">
      <alignment horizontal="center" vertical="center" textRotation="255"/>
    </xf>
    <xf numFmtId="0" fontId="0" fillId="4" borderId="39" xfId="0" applyFill="1" applyBorder="1" applyAlignment="1">
      <alignment horizontal="center" vertical="center" textRotation="255"/>
    </xf>
    <xf numFmtId="0" fontId="0" fillId="4" borderId="40" xfId="0" applyFill="1" applyBorder="1" applyAlignment="1">
      <alignment horizontal="center" vertical="center" textRotation="255"/>
    </xf>
    <xf numFmtId="0" fontId="0" fillId="4" borderId="36" xfId="0" applyFill="1" applyBorder="1" applyAlignment="1">
      <alignment horizontal="center" vertical="center" textRotation="255"/>
    </xf>
    <xf numFmtId="0" fontId="0" fillId="4" borderId="37" xfId="0" applyFill="1" applyBorder="1" applyAlignment="1">
      <alignment horizontal="center" vertical="center" textRotation="255"/>
    </xf>
    <xf numFmtId="0" fontId="32" fillId="4" borderId="0" xfId="0" applyFont="1" applyFill="1">
      <alignment vertical="center"/>
    </xf>
    <xf numFmtId="0" fontId="32" fillId="4" borderId="0" xfId="0" applyFont="1" applyFill="1" applyAlignment="1">
      <alignment horizontal="left" vertical="center"/>
    </xf>
    <xf numFmtId="0" fontId="32" fillId="4" borderId="0" xfId="0" applyFont="1" applyFill="1" applyAlignment="1">
      <alignment vertical="center"/>
    </xf>
    <xf numFmtId="0" fontId="11" fillId="4" borderId="63" xfId="0" applyFont="1" applyFill="1" applyBorder="1" applyAlignment="1">
      <alignment horizontal="right" vertical="top"/>
    </xf>
    <xf numFmtId="0" fontId="38" fillId="4" borderId="0" xfId="0" applyFont="1" applyFill="1" applyAlignment="1">
      <alignment vertical="center" textRotation="255"/>
    </xf>
    <xf numFmtId="38" fontId="0" fillId="2" borderId="31" xfId="1" applyFont="1" applyFill="1" applyBorder="1" applyProtection="1">
      <alignment vertical="center"/>
      <protection locked="0"/>
    </xf>
    <xf numFmtId="38" fontId="0" fillId="2" borderId="27" xfId="1" applyFont="1" applyFill="1" applyBorder="1" applyProtection="1">
      <alignment vertical="center"/>
      <protection locked="0"/>
    </xf>
    <xf numFmtId="38" fontId="0" fillId="2" borderId="24" xfId="1" applyFont="1" applyFill="1" applyBorder="1" applyProtection="1">
      <alignment vertical="center"/>
      <protection locked="0"/>
    </xf>
    <xf numFmtId="38" fontId="0" fillId="2" borderId="32" xfId="1" applyFont="1" applyFill="1" applyBorder="1" applyProtection="1">
      <alignment vertical="center"/>
      <protection locked="0"/>
    </xf>
    <xf numFmtId="38" fontId="0" fillId="2" borderId="33" xfId="1" applyFont="1" applyFill="1" applyBorder="1" applyProtection="1">
      <alignment vertical="center"/>
      <protection locked="0"/>
    </xf>
    <xf numFmtId="0" fontId="0" fillId="2" borderId="25" xfId="0" applyFill="1" applyBorder="1" applyAlignment="1" applyProtection="1">
      <alignment vertical="center"/>
      <protection locked="0"/>
    </xf>
    <xf numFmtId="0" fontId="0" fillId="2" borderId="26" xfId="0" applyFill="1" applyBorder="1" applyAlignment="1" applyProtection="1">
      <alignment vertical="center"/>
      <protection locked="0"/>
    </xf>
    <xf numFmtId="0" fontId="22" fillId="4" borderId="0" xfId="0" applyFont="1" applyFill="1">
      <alignment vertical="center"/>
    </xf>
    <xf numFmtId="0" fontId="3" fillId="4" borderId="217" xfId="0" applyFont="1" applyFill="1" applyBorder="1">
      <alignment vertical="center"/>
    </xf>
    <xf numFmtId="0" fontId="3" fillId="4" borderId="205" xfId="0" applyFont="1" applyFill="1" applyBorder="1">
      <alignment vertical="center"/>
    </xf>
    <xf numFmtId="0" fontId="3" fillId="4" borderId="204" xfId="0" applyFont="1" applyFill="1" applyBorder="1">
      <alignment vertical="center"/>
    </xf>
    <xf numFmtId="0" fontId="3" fillId="4" borderId="206" xfId="0" applyFont="1" applyFill="1" applyBorder="1">
      <alignment vertical="center"/>
    </xf>
    <xf numFmtId="0" fontId="3" fillId="4" borderId="207" xfId="0" applyFont="1" applyFill="1" applyBorder="1">
      <alignment vertical="center"/>
    </xf>
    <xf numFmtId="0" fontId="3" fillId="4" borderId="0" xfId="0" applyFont="1" applyFill="1" applyBorder="1">
      <alignment vertical="center"/>
    </xf>
    <xf numFmtId="0" fontId="3" fillId="4" borderId="208" xfId="0" applyFont="1" applyFill="1" applyBorder="1">
      <alignment vertical="center"/>
    </xf>
    <xf numFmtId="0" fontId="3" fillId="4" borderId="0" xfId="0" applyFont="1" applyFill="1" applyBorder="1" applyAlignment="1">
      <alignment vertical="center"/>
    </xf>
    <xf numFmtId="0" fontId="3" fillId="4" borderId="218" xfId="0" applyFont="1" applyFill="1" applyBorder="1">
      <alignment vertical="center"/>
    </xf>
    <xf numFmtId="0" fontId="22" fillId="4" borderId="222" xfId="0" applyFont="1" applyFill="1" applyBorder="1">
      <alignment vertical="center"/>
    </xf>
    <xf numFmtId="0" fontId="22" fillId="4" borderId="0" xfId="0" applyFont="1" applyFill="1" applyBorder="1">
      <alignment vertical="center"/>
    </xf>
    <xf numFmtId="0" fontId="22" fillId="4" borderId="223" xfId="0" applyFont="1" applyFill="1" applyBorder="1">
      <alignment vertical="center"/>
    </xf>
    <xf numFmtId="0" fontId="22" fillId="4" borderId="0" xfId="0" applyFont="1" applyFill="1" applyAlignment="1">
      <alignment horizontal="right" vertical="center"/>
    </xf>
    <xf numFmtId="0" fontId="32" fillId="4" borderId="0" xfId="0" applyFont="1" applyFill="1" applyAlignment="1">
      <alignment vertical="top" wrapText="1"/>
    </xf>
    <xf numFmtId="0" fontId="45" fillId="4" borderId="0" xfId="0" applyFont="1" applyFill="1" applyAlignment="1">
      <alignment vertical="top"/>
    </xf>
    <xf numFmtId="38" fontId="10" fillId="2" borderId="2" xfId="1" applyFont="1" applyFill="1" applyBorder="1" applyAlignment="1" applyProtection="1">
      <alignment horizontal="right" vertical="center" shrinkToFit="1"/>
      <protection locked="0"/>
    </xf>
    <xf numFmtId="38" fontId="10" fillId="2" borderId="12" xfId="1" applyFont="1" applyFill="1" applyBorder="1" applyAlignment="1" applyProtection="1">
      <alignment horizontal="right" vertical="center" shrinkToFit="1"/>
      <protection locked="0"/>
    </xf>
    <xf numFmtId="38" fontId="10" fillId="2" borderId="6" xfId="1" applyFont="1" applyFill="1" applyBorder="1" applyAlignment="1" applyProtection="1">
      <alignment vertical="center" shrinkToFit="1"/>
      <protection locked="0"/>
    </xf>
    <xf numFmtId="38" fontId="10" fillId="2" borderId="2" xfId="1" applyFont="1" applyFill="1" applyBorder="1" applyAlignment="1" applyProtection="1">
      <alignment vertical="center" shrinkToFit="1"/>
      <protection locked="0"/>
    </xf>
    <xf numFmtId="38" fontId="10" fillId="2" borderId="12" xfId="1" applyFont="1" applyFill="1" applyBorder="1" applyAlignment="1" applyProtection="1">
      <alignment vertical="center" shrinkToFit="1"/>
      <protection locked="0"/>
    </xf>
    <xf numFmtId="38" fontId="10" fillId="4" borderId="39" xfId="1" applyFont="1" applyFill="1" applyBorder="1" applyAlignment="1">
      <alignment vertical="center" shrinkToFit="1"/>
    </xf>
    <xf numFmtId="38" fontId="10" fillId="4" borderId="37" xfId="1" applyFont="1" applyFill="1" applyBorder="1" applyAlignment="1">
      <alignment vertical="center" shrinkToFit="1"/>
    </xf>
    <xf numFmtId="38" fontId="10" fillId="4" borderId="38" xfId="1" applyFont="1" applyFill="1" applyBorder="1" applyAlignment="1">
      <alignment vertical="center" shrinkToFit="1"/>
    </xf>
    <xf numFmtId="0" fontId="10" fillId="4" borderId="6" xfId="0" applyFont="1" applyFill="1" applyBorder="1" applyAlignment="1">
      <alignment vertical="center" shrinkToFit="1"/>
    </xf>
    <xf numFmtId="0" fontId="10" fillId="4" borderId="6" xfId="0" applyFont="1" applyFill="1" applyBorder="1" applyAlignment="1">
      <alignment horizontal="center" vertical="center" shrinkToFit="1"/>
    </xf>
    <xf numFmtId="0" fontId="10" fillId="4" borderId="2" xfId="0" applyFont="1" applyFill="1" applyBorder="1" applyAlignment="1">
      <alignment vertical="center" shrinkToFit="1"/>
    </xf>
    <xf numFmtId="0" fontId="10" fillId="4" borderId="2" xfId="0" applyFont="1" applyFill="1" applyBorder="1" applyAlignment="1">
      <alignment horizontal="center" vertical="center" shrinkToFit="1"/>
    </xf>
    <xf numFmtId="38" fontId="10" fillId="4" borderId="2" xfId="1" applyFont="1" applyFill="1" applyBorder="1" applyAlignment="1">
      <alignment horizontal="right" vertical="center" shrinkToFit="1"/>
    </xf>
    <xf numFmtId="0" fontId="10" fillId="4" borderId="12" xfId="0" applyFont="1" applyFill="1" applyBorder="1" applyAlignment="1">
      <alignment vertical="center" shrinkToFit="1"/>
    </xf>
    <xf numFmtId="0" fontId="10" fillId="4" borderId="12" xfId="0" applyFont="1" applyFill="1" applyBorder="1" applyAlignment="1">
      <alignment horizontal="center" vertical="center" shrinkToFit="1"/>
    </xf>
    <xf numFmtId="0" fontId="0" fillId="4" borderId="0" xfId="0" applyFill="1" applyAlignment="1">
      <alignment vertical="center" shrinkToFit="1"/>
    </xf>
    <xf numFmtId="0" fontId="10" fillId="4" borderId="0" xfId="0" applyFont="1" applyFill="1" applyAlignment="1">
      <alignment vertical="center" shrinkToFit="1"/>
    </xf>
    <xf numFmtId="38" fontId="10" fillId="4" borderId="9" xfId="1" applyFont="1" applyFill="1" applyBorder="1" applyAlignment="1">
      <alignment vertical="center" shrinkToFit="1"/>
    </xf>
    <xf numFmtId="38" fontId="10" fillId="4" borderId="2" xfId="1" applyFont="1" applyFill="1" applyBorder="1" applyAlignment="1">
      <alignment vertical="center" shrinkToFit="1"/>
    </xf>
    <xf numFmtId="38" fontId="10" fillId="4" borderId="15" xfId="1" applyFont="1" applyFill="1" applyBorder="1" applyAlignment="1">
      <alignment horizontal="right" vertical="center" shrinkToFit="1"/>
    </xf>
    <xf numFmtId="38" fontId="0" fillId="4" borderId="2" xfId="1" applyFont="1" applyFill="1" applyBorder="1" applyAlignment="1">
      <alignment vertical="center" shrinkToFit="1"/>
    </xf>
    <xf numFmtId="38" fontId="0" fillId="4" borderId="37" xfId="1" applyFont="1" applyFill="1" applyBorder="1" applyAlignment="1">
      <alignment vertical="center" shrinkToFit="1"/>
    </xf>
    <xf numFmtId="38" fontId="0" fillId="4" borderId="12" xfId="1" applyFont="1" applyFill="1" applyBorder="1" applyAlignment="1">
      <alignment vertical="center" shrinkToFit="1"/>
    </xf>
    <xf numFmtId="38" fontId="0" fillId="4" borderId="38" xfId="1" applyFont="1" applyFill="1" applyBorder="1" applyAlignment="1">
      <alignment vertical="center" shrinkToFit="1"/>
    </xf>
    <xf numFmtId="38" fontId="0" fillId="4" borderId="102" xfId="0" applyNumberFormat="1" applyFill="1" applyBorder="1" applyAlignment="1">
      <alignment vertical="center" shrinkToFit="1"/>
    </xf>
    <xf numFmtId="38" fontId="0" fillId="4" borderId="103" xfId="0" applyNumberFormat="1" applyFill="1" applyBorder="1" applyAlignment="1">
      <alignment vertical="center" shrinkToFit="1"/>
    </xf>
    <xf numFmtId="38" fontId="0" fillId="4" borderId="104" xfId="1" applyFont="1" applyFill="1" applyBorder="1" applyAlignment="1">
      <alignment vertical="center" shrinkToFit="1"/>
    </xf>
    <xf numFmtId="38" fontId="11" fillId="4" borderId="32" xfId="0" applyNumberFormat="1" applyFont="1" applyFill="1" applyBorder="1" applyAlignment="1">
      <alignment vertical="center" shrinkToFit="1"/>
    </xf>
    <xf numFmtId="38" fontId="11" fillId="4" borderId="27" xfId="0" applyNumberFormat="1" applyFont="1" applyFill="1" applyBorder="1" applyAlignment="1">
      <alignment vertical="center" shrinkToFit="1"/>
    </xf>
    <xf numFmtId="38" fontId="11" fillId="4" borderId="27" xfId="1" applyFont="1" applyFill="1" applyBorder="1" applyAlignment="1">
      <alignment vertical="center" shrinkToFit="1"/>
    </xf>
    <xf numFmtId="0" fontId="11" fillId="4" borderId="33" xfId="0" applyFont="1" applyFill="1" applyBorder="1" applyAlignment="1">
      <alignment vertical="center" shrinkToFit="1"/>
    </xf>
    <xf numFmtId="38" fontId="11" fillId="4" borderId="34" xfId="0" applyNumberFormat="1" applyFont="1" applyFill="1" applyBorder="1" applyAlignment="1">
      <alignment vertical="center" shrinkToFit="1"/>
    </xf>
    <xf numFmtId="38" fontId="11" fillId="4" borderId="6" xfId="1" applyFont="1" applyFill="1" applyBorder="1" applyAlignment="1">
      <alignment vertical="center" shrinkToFit="1"/>
    </xf>
    <xf numFmtId="38" fontId="11" fillId="4" borderId="2" xfId="1" applyFont="1" applyFill="1" applyBorder="1" applyAlignment="1">
      <alignment vertical="center" shrinkToFit="1"/>
    </xf>
    <xf numFmtId="0" fontId="11" fillId="4" borderId="15" xfId="0" applyFont="1" applyFill="1" applyBorder="1" applyAlignment="1">
      <alignment vertical="center" shrinkToFit="1"/>
    </xf>
    <xf numFmtId="38" fontId="11" fillId="4" borderId="21" xfId="0" applyNumberFormat="1" applyFont="1" applyFill="1" applyBorder="1" applyAlignment="1">
      <alignment vertical="center" shrinkToFit="1"/>
    </xf>
    <xf numFmtId="0" fontId="11" fillId="4" borderId="67" xfId="0" applyFont="1" applyFill="1" applyBorder="1" applyAlignment="1">
      <alignment horizontal="center" vertical="center" shrinkToFit="1"/>
    </xf>
    <xf numFmtId="38" fontId="11" fillId="4" borderId="161" xfId="0" applyNumberFormat="1" applyFont="1" applyFill="1" applyBorder="1" applyAlignment="1">
      <alignment vertical="center" shrinkToFit="1"/>
    </xf>
    <xf numFmtId="0" fontId="11" fillId="4" borderId="25" xfId="0" applyFont="1" applyFill="1" applyBorder="1" applyAlignment="1">
      <alignment horizontal="center" vertical="center" shrinkToFit="1"/>
    </xf>
    <xf numFmtId="38" fontId="11" fillId="4" borderId="162" xfId="1" applyFont="1" applyFill="1" applyBorder="1" applyAlignment="1">
      <alignment vertical="center" shrinkToFit="1"/>
    </xf>
    <xf numFmtId="0" fontId="11" fillId="4" borderId="107" xfId="0" applyFont="1" applyFill="1" applyBorder="1" applyAlignment="1">
      <alignment horizontal="center" vertical="center" shrinkToFit="1"/>
    </xf>
    <xf numFmtId="38" fontId="11" fillId="4" borderId="163" xfId="0" applyNumberFormat="1" applyFont="1" applyFill="1" applyBorder="1" applyAlignment="1">
      <alignment vertical="center" shrinkToFit="1"/>
    </xf>
    <xf numFmtId="38" fontId="11" fillId="4" borderId="180" xfId="1" applyFont="1" applyFill="1" applyBorder="1" applyAlignment="1">
      <alignment vertical="center" shrinkToFit="1"/>
    </xf>
    <xf numFmtId="38" fontId="11" fillId="4" borderId="177" xfId="1" applyFont="1" applyFill="1" applyBorder="1" applyAlignment="1">
      <alignment vertical="center" shrinkToFit="1"/>
    </xf>
    <xf numFmtId="38" fontId="11" fillId="4" borderId="179" xfId="0" applyNumberFormat="1" applyFont="1" applyFill="1" applyBorder="1" applyAlignment="1">
      <alignment vertical="center" shrinkToFit="1"/>
    </xf>
    <xf numFmtId="38" fontId="11" fillId="2" borderId="64" xfId="0" applyNumberFormat="1" applyFont="1" applyFill="1" applyBorder="1" applyAlignment="1" applyProtection="1">
      <alignment horizontal="right" vertical="center" shrinkToFit="1"/>
      <protection locked="0"/>
    </xf>
    <xf numFmtId="38" fontId="11" fillId="2" borderId="32" xfId="0" applyNumberFormat="1" applyFont="1" applyFill="1" applyBorder="1" applyAlignment="1" applyProtection="1">
      <alignment horizontal="right" vertical="center" shrinkToFit="1"/>
      <protection locked="0"/>
    </xf>
    <xf numFmtId="38" fontId="11" fillId="2" borderId="68" xfId="0" applyNumberFormat="1" applyFont="1" applyFill="1" applyBorder="1" applyAlignment="1" applyProtection="1">
      <alignment horizontal="right" vertical="center" shrinkToFit="1"/>
      <protection locked="0"/>
    </xf>
    <xf numFmtId="0" fontId="37" fillId="4" borderId="0" xfId="0" applyFont="1" applyFill="1">
      <alignment vertical="center"/>
    </xf>
    <xf numFmtId="0" fontId="37" fillId="4" borderId="57" xfId="0" applyFont="1" applyFill="1" applyBorder="1" applyAlignment="1">
      <alignment horizontal="center" vertical="center"/>
    </xf>
    <xf numFmtId="0" fontId="37" fillId="4" borderId="89" xfId="0" applyFont="1" applyFill="1" applyBorder="1">
      <alignment vertical="center"/>
    </xf>
    <xf numFmtId="0" fontId="11" fillId="4" borderId="89" xfId="0" applyFont="1" applyFill="1" applyBorder="1">
      <alignment vertical="center"/>
    </xf>
    <xf numFmtId="38" fontId="37" fillId="4" borderId="90" xfId="0" applyNumberFormat="1" applyFont="1" applyFill="1" applyBorder="1" applyAlignment="1">
      <alignment vertical="center" shrinkToFit="1"/>
    </xf>
    <xf numFmtId="0" fontId="37" fillId="4" borderId="89" xfId="0" applyFont="1" applyFill="1" applyBorder="1" applyAlignment="1">
      <alignment vertical="center" shrinkToFit="1"/>
    </xf>
    <xf numFmtId="0" fontId="11" fillId="4" borderId="89" xfId="0" applyFont="1" applyFill="1" applyBorder="1" applyAlignment="1">
      <alignment vertical="center" shrinkToFit="1"/>
    </xf>
    <xf numFmtId="0" fontId="37" fillId="4" borderId="90" xfId="0" applyFont="1" applyFill="1" applyBorder="1" applyAlignment="1">
      <alignment vertical="center" shrinkToFit="1"/>
    </xf>
    <xf numFmtId="0" fontId="32" fillId="4" borderId="0" xfId="0" applyFont="1" applyFill="1" applyAlignment="1">
      <alignment horizontal="left" vertical="center"/>
    </xf>
    <xf numFmtId="0" fontId="46" fillId="4" borderId="0" xfId="0" applyFont="1" applyFill="1" applyAlignment="1">
      <alignment horizontal="center" vertical="center" shrinkToFit="1"/>
    </xf>
    <xf numFmtId="0" fontId="17" fillId="4" borderId="27" xfId="0" applyFont="1" applyFill="1" applyBorder="1" applyAlignment="1">
      <alignment horizontal="center" vertical="center"/>
    </xf>
    <xf numFmtId="0" fontId="17" fillId="4" borderId="52" xfId="0" applyFont="1"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5" fillId="4" borderId="43" xfId="0" applyFont="1" applyFill="1" applyBorder="1" applyAlignment="1">
      <alignment horizontal="center" vertical="center" textRotation="255"/>
    </xf>
    <xf numFmtId="0" fontId="5" fillId="4" borderId="53" xfId="0" applyFont="1" applyFill="1" applyBorder="1" applyAlignment="1">
      <alignment horizontal="center" vertical="center" textRotation="255"/>
    </xf>
    <xf numFmtId="0" fontId="5" fillId="4" borderId="46" xfId="0" applyFont="1" applyFill="1" applyBorder="1" applyAlignment="1">
      <alignment horizontal="center" vertical="center" textRotation="255"/>
    </xf>
    <xf numFmtId="0" fontId="5" fillId="4" borderId="37" xfId="0" applyFont="1" applyFill="1" applyBorder="1" applyAlignment="1">
      <alignment horizontal="center" vertical="center" textRotation="255"/>
    </xf>
    <xf numFmtId="0" fontId="5" fillId="4" borderId="48" xfId="0" applyFont="1" applyFill="1" applyBorder="1" applyAlignment="1">
      <alignment horizontal="center" vertical="center" textRotation="255"/>
    </xf>
    <xf numFmtId="0" fontId="5" fillId="4" borderId="54" xfId="0" applyFont="1" applyFill="1" applyBorder="1" applyAlignment="1">
      <alignment horizontal="center" vertical="center" textRotation="255"/>
    </xf>
    <xf numFmtId="0" fontId="0" fillId="4" borderId="9" xfId="0" applyFill="1" applyBorder="1" applyAlignment="1">
      <alignment vertical="center"/>
    </xf>
    <xf numFmtId="0" fontId="0" fillId="4" borderId="201" xfId="0" applyFill="1" applyBorder="1" applyAlignment="1">
      <alignment vertical="center"/>
    </xf>
    <xf numFmtId="0" fontId="0" fillId="4" borderId="2" xfId="0" applyFill="1" applyBorder="1" applyAlignment="1">
      <alignment vertical="center" wrapText="1"/>
    </xf>
    <xf numFmtId="0" fontId="0" fillId="4" borderId="25" xfId="0" applyFill="1" applyBorder="1" applyAlignment="1">
      <alignment vertical="center" wrapText="1"/>
    </xf>
    <xf numFmtId="0" fontId="0" fillId="4" borderId="2" xfId="0" applyFill="1" applyBorder="1" applyAlignment="1">
      <alignment vertical="center"/>
    </xf>
    <xf numFmtId="0" fontId="0" fillId="4" borderId="25" xfId="0" applyFill="1" applyBorder="1" applyAlignment="1">
      <alignment vertical="center"/>
    </xf>
    <xf numFmtId="0" fontId="0" fillId="4" borderId="15" xfId="0" applyFill="1" applyBorder="1" applyAlignment="1">
      <alignment horizontal="center" vertical="center" wrapText="1"/>
    </xf>
    <xf numFmtId="0" fontId="0" fillId="4" borderId="28"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15" xfId="0" applyFill="1" applyBorder="1" applyAlignment="1">
      <alignment horizontal="left" vertical="center"/>
    </xf>
    <xf numFmtId="0" fontId="0" fillId="4" borderId="28" xfId="0" applyFill="1" applyBorder="1" applyAlignment="1">
      <alignment horizontal="left" vertical="center"/>
    </xf>
    <xf numFmtId="0" fontId="0" fillId="4" borderId="6" xfId="0" applyFill="1" applyBorder="1" applyAlignment="1">
      <alignment horizontal="left" vertical="center"/>
    </xf>
    <xf numFmtId="0" fontId="40" fillId="4" borderId="204" xfId="2" applyFill="1" applyBorder="1" applyAlignment="1">
      <alignment horizontal="center" vertical="center"/>
    </xf>
    <xf numFmtId="0" fontId="0" fillId="4" borderId="2" xfId="0" applyFill="1" applyBorder="1" applyAlignment="1">
      <alignment horizontal="left" vertical="center" wrapText="1"/>
    </xf>
    <xf numFmtId="0" fontId="0" fillId="4" borderId="47" xfId="0" applyFill="1" applyBorder="1" applyAlignment="1">
      <alignment horizontal="left" vertical="center" wrapText="1"/>
    </xf>
    <xf numFmtId="0" fontId="0" fillId="4" borderId="49" xfId="0" applyFill="1" applyBorder="1" applyAlignment="1">
      <alignment horizontal="left" vertical="center" wrapText="1"/>
    </xf>
    <xf numFmtId="0" fontId="0" fillId="4" borderId="50" xfId="0" applyFill="1" applyBorder="1" applyAlignment="1">
      <alignment horizontal="left" vertical="center" wrapText="1"/>
    </xf>
    <xf numFmtId="38" fontId="6" fillId="4" borderId="0" xfId="0" applyNumberFormat="1" applyFont="1" applyFill="1" applyBorder="1" applyAlignment="1">
      <alignment horizontal="left" vertical="center" wrapText="1"/>
    </xf>
    <xf numFmtId="38" fontId="24" fillId="4" borderId="25" xfId="0" applyNumberFormat="1" applyFont="1" applyFill="1" applyBorder="1" applyAlignment="1">
      <alignment horizontal="right" vertical="center"/>
    </xf>
    <xf numFmtId="0" fontId="24" fillId="4" borderId="56" xfId="0" applyFont="1" applyFill="1" applyBorder="1" applyAlignment="1">
      <alignment horizontal="right" vertical="center"/>
    </xf>
    <xf numFmtId="0" fontId="0" fillId="4" borderId="15" xfId="0" applyFill="1" applyBorder="1" applyAlignment="1">
      <alignment vertical="center"/>
    </xf>
    <xf numFmtId="0" fontId="0" fillId="4" borderId="65" xfId="0" applyFill="1" applyBorder="1" applyAlignment="1">
      <alignment vertical="center"/>
    </xf>
    <xf numFmtId="0" fontId="0" fillId="4" borderId="9" xfId="0" applyFill="1" applyBorder="1" applyAlignment="1">
      <alignment horizontal="right" vertical="center"/>
    </xf>
    <xf numFmtId="0" fontId="0" fillId="4" borderId="201" xfId="0" applyFill="1" applyBorder="1" applyAlignment="1">
      <alignment horizontal="right" vertical="center"/>
    </xf>
    <xf numFmtId="0" fontId="0" fillId="4" borderId="9" xfId="0" applyFill="1" applyBorder="1" applyAlignment="1">
      <alignment vertical="center" wrapText="1"/>
    </xf>
    <xf numFmtId="0" fontId="0" fillId="4" borderId="12" xfId="0" applyFill="1" applyBorder="1" applyAlignment="1">
      <alignment vertical="center"/>
    </xf>
    <xf numFmtId="0" fontId="0" fillId="4" borderId="9" xfId="0" applyFill="1" applyBorder="1" applyAlignment="1">
      <alignment horizontal="center" vertical="center"/>
    </xf>
    <xf numFmtId="0" fontId="0" fillId="4" borderId="2" xfId="0" applyFill="1" applyBorder="1" applyAlignment="1">
      <alignment horizontal="center" vertical="center"/>
    </xf>
    <xf numFmtId="0" fontId="0" fillId="4" borderId="12" xfId="0" applyFill="1" applyBorder="1" applyAlignment="1">
      <alignment horizontal="center" vertical="center"/>
    </xf>
    <xf numFmtId="0" fontId="0" fillId="4" borderId="6" xfId="0" applyFill="1" applyBorder="1" applyAlignment="1">
      <alignment vertical="center"/>
    </xf>
    <xf numFmtId="0" fontId="0" fillId="4" borderId="67" xfId="0" applyFill="1" applyBorder="1" applyAlignment="1">
      <alignment vertical="center"/>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0" fillId="4" borderId="26" xfId="0" applyFill="1" applyBorder="1" applyAlignment="1">
      <alignment vertical="center"/>
    </xf>
    <xf numFmtId="0" fontId="21" fillId="4" borderId="51" xfId="0" applyFont="1" applyFill="1" applyBorder="1" applyAlignment="1">
      <alignment horizontal="center" vertical="center"/>
    </xf>
    <xf numFmtId="0" fontId="17" fillId="4" borderId="44" xfId="0" applyFont="1" applyFill="1" applyBorder="1" applyAlignment="1">
      <alignment horizontal="center" vertical="center"/>
    </xf>
    <xf numFmtId="0" fontId="17" fillId="4" borderId="2" xfId="0" applyFont="1" applyFill="1" applyBorder="1" applyAlignment="1">
      <alignment horizontal="center" vertical="center"/>
    </xf>
    <xf numFmtId="0" fontId="0" fillId="4" borderId="0" xfId="0" applyFill="1" applyAlignment="1">
      <alignment horizontal="right" vertical="top"/>
    </xf>
    <xf numFmtId="0" fontId="21" fillId="4" borderId="91" xfId="0" applyFont="1" applyFill="1" applyBorder="1" applyAlignment="1">
      <alignment horizontal="center" vertical="center"/>
    </xf>
    <xf numFmtId="0" fontId="17" fillId="4" borderId="91" xfId="0" applyFont="1" applyFill="1" applyBorder="1" applyAlignment="1">
      <alignment horizontal="center" vertical="center"/>
    </xf>
    <xf numFmtId="0" fontId="37" fillId="4" borderId="0" xfId="0" applyFont="1" applyFill="1" applyBorder="1" applyAlignment="1">
      <alignment horizontal="left" vertical="center" wrapText="1"/>
    </xf>
    <xf numFmtId="0" fontId="37" fillId="4" borderId="0" xfId="0" applyFont="1" applyFill="1" applyBorder="1" applyAlignment="1">
      <alignment horizontal="left" vertical="center"/>
    </xf>
    <xf numFmtId="0" fontId="0" fillId="4" borderId="154" xfId="0" applyFill="1" applyBorder="1" applyAlignment="1">
      <alignment horizontal="left" vertical="center"/>
    </xf>
    <xf numFmtId="0" fontId="0" fillId="4" borderId="155" xfId="0" applyFill="1" applyBorder="1" applyAlignment="1">
      <alignment horizontal="left" vertical="center"/>
    </xf>
    <xf numFmtId="0" fontId="0" fillId="4" borderId="156" xfId="0" applyFill="1" applyBorder="1" applyAlignment="1">
      <alignment horizontal="left" vertical="center"/>
    </xf>
    <xf numFmtId="0" fontId="0" fillId="4" borderId="152" xfId="0" applyFill="1" applyBorder="1" applyAlignment="1">
      <alignment horizontal="center" vertical="center"/>
    </xf>
    <xf numFmtId="0" fontId="0" fillId="4" borderId="115" xfId="0" applyFill="1" applyBorder="1" applyAlignment="1">
      <alignment horizontal="center" vertical="center"/>
    </xf>
    <xf numFmtId="0" fontId="0" fillId="4" borderId="88" xfId="0" applyFill="1" applyBorder="1" applyAlignment="1">
      <alignment horizontal="center" vertical="center"/>
    </xf>
    <xf numFmtId="0" fontId="0" fillId="4" borderId="153" xfId="0" applyFill="1" applyBorder="1" applyAlignment="1">
      <alignment horizontal="center" vertical="center"/>
    </xf>
    <xf numFmtId="0" fontId="0" fillId="4" borderId="150" xfId="0" applyFill="1" applyBorder="1" applyAlignment="1">
      <alignment horizontal="center" vertical="center"/>
    </xf>
    <xf numFmtId="0" fontId="0" fillId="4" borderId="151" xfId="0" applyFill="1" applyBorder="1" applyAlignment="1">
      <alignment horizontal="center" vertical="center"/>
    </xf>
    <xf numFmtId="0" fontId="0" fillId="4" borderId="5" xfId="0" applyFill="1" applyBorder="1" applyAlignment="1">
      <alignment horizontal="center" vertical="center" textRotation="255"/>
    </xf>
    <xf numFmtId="0" fontId="0" fillId="4" borderId="6"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 xfId="0" applyFill="1" applyBorder="1" applyAlignment="1">
      <alignment horizontal="center" vertical="center" textRotation="255"/>
    </xf>
    <xf numFmtId="0" fontId="0" fillId="4" borderId="14" xfId="0" applyFill="1" applyBorder="1" applyAlignment="1">
      <alignment horizontal="center" vertical="center" textRotation="255"/>
    </xf>
    <xf numFmtId="0" fontId="0" fillId="4" borderId="15" xfId="0" applyFill="1" applyBorder="1" applyAlignment="1">
      <alignment horizontal="center" vertical="center" textRotation="255"/>
    </xf>
    <xf numFmtId="0" fontId="0" fillId="4" borderId="8" xfId="0" applyFill="1" applyBorder="1" applyAlignment="1">
      <alignment horizontal="center" vertical="center" textRotation="255"/>
    </xf>
    <xf numFmtId="0" fontId="0" fillId="4" borderId="9" xfId="0" applyFill="1" applyBorder="1" applyAlignment="1">
      <alignment horizontal="center" vertical="center" textRotation="255"/>
    </xf>
    <xf numFmtId="0" fontId="0" fillId="4" borderId="11" xfId="0" applyFill="1" applyBorder="1" applyAlignment="1">
      <alignment horizontal="center" vertical="center" textRotation="255"/>
    </xf>
    <xf numFmtId="0" fontId="0" fillId="4" borderId="12" xfId="0" applyFill="1" applyBorder="1" applyAlignment="1">
      <alignment horizontal="center" vertical="center" textRotation="255"/>
    </xf>
    <xf numFmtId="0" fontId="43" fillId="6" borderId="209" xfId="0" applyFont="1" applyFill="1" applyBorder="1" applyAlignment="1">
      <alignment horizontal="center" vertical="center" wrapText="1"/>
    </xf>
    <xf numFmtId="0" fontId="44" fillId="6" borderId="210" xfId="0" applyFont="1" applyFill="1" applyBorder="1" applyAlignment="1">
      <alignment horizontal="center" vertical="center"/>
    </xf>
    <xf numFmtId="0" fontId="44" fillId="6" borderId="211" xfId="0" applyFont="1" applyFill="1" applyBorder="1" applyAlignment="1">
      <alignment horizontal="center" vertical="center"/>
    </xf>
    <xf numFmtId="0" fontId="44" fillId="6" borderId="212" xfId="0" applyFont="1" applyFill="1" applyBorder="1" applyAlignment="1">
      <alignment horizontal="center" vertical="center"/>
    </xf>
    <xf numFmtId="0" fontId="44" fillId="6" borderId="0" xfId="0" applyFont="1" applyFill="1" applyBorder="1" applyAlignment="1">
      <alignment horizontal="center" vertical="center"/>
    </xf>
    <xf numFmtId="0" fontId="44" fillId="6" borderId="213" xfId="0" applyFont="1" applyFill="1" applyBorder="1" applyAlignment="1">
      <alignment horizontal="center" vertical="center"/>
    </xf>
    <xf numFmtId="0" fontId="44" fillId="6" borderId="214" xfId="0" applyFont="1" applyFill="1" applyBorder="1" applyAlignment="1">
      <alignment horizontal="center" vertical="center"/>
    </xf>
    <xf numFmtId="0" fontId="44" fillId="6" borderId="215" xfId="0" applyFont="1" applyFill="1" applyBorder="1" applyAlignment="1">
      <alignment horizontal="center" vertical="center"/>
    </xf>
    <xf numFmtId="0" fontId="44" fillId="6" borderId="216" xfId="0" applyFont="1" applyFill="1" applyBorder="1" applyAlignment="1">
      <alignment horizontal="center" vertical="center"/>
    </xf>
    <xf numFmtId="0" fontId="3" fillId="4" borderId="69" xfId="0" applyFont="1" applyFill="1" applyBorder="1" applyAlignment="1">
      <alignment horizontal="center" vertical="center" wrapText="1"/>
    </xf>
    <xf numFmtId="0" fontId="3" fillId="4" borderId="70"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78" xfId="0" applyFont="1" applyFill="1" applyBorder="1" applyAlignment="1">
      <alignment horizontal="center" vertical="center" wrapText="1"/>
    </xf>
    <xf numFmtId="0" fontId="3" fillId="4" borderId="75"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4" borderId="80" xfId="0" applyFont="1" applyFill="1" applyBorder="1" applyAlignment="1">
      <alignment horizontal="center" vertical="center" wrapText="1"/>
    </xf>
    <xf numFmtId="0" fontId="3" fillId="4" borderId="69" xfId="0" applyFont="1" applyFill="1" applyBorder="1" applyAlignment="1">
      <alignment horizontal="center" vertical="center"/>
    </xf>
    <xf numFmtId="0" fontId="3" fillId="4" borderId="70" xfId="0" applyFont="1" applyFill="1" applyBorder="1" applyAlignment="1">
      <alignment horizontal="center" vertical="center"/>
    </xf>
    <xf numFmtId="0" fontId="3" fillId="4" borderId="82"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78" xfId="0" applyFont="1" applyFill="1" applyBorder="1" applyAlignment="1">
      <alignment horizontal="center" vertical="center"/>
    </xf>
    <xf numFmtId="0" fontId="3" fillId="4" borderId="75"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80" xfId="0" applyFont="1" applyFill="1" applyBorder="1" applyAlignment="1">
      <alignment horizontal="center" vertical="center"/>
    </xf>
    <xf numFmtId="0" fontId="44" fillId="6" borderId="210" xfId="0" applyFont="1" applyFill="1" applyBorder="1" applyAlignment="1">
      <alignment horizontal="center" vertical="center" wrapText="1"/>
    </xf>
    <xf numFmtId="0" fontId="44" fillId="6" borderId="211" xfId="0" applyFont="1" applyFill="1" applyBorder="1" applyAlignment="1">
      <alignment horizontal="center" vertical="center" wrapText="1"/>
    </xf>
    <xf numFmtId="0" fontId="44" fillId="6" borderId="212" xfId="0" applyFont="1" applyFill="1" applyBorder="1" applyAlignment="1">
      <alignment horizontal="center" vertical="center" wrapText="1"/>
    </xf>
    <xf numFmtId="0" fontId="44" fillId="6" borderId="0" xfId="0" applyFont="1" applyFill="1" applyBorder="1" applyAlignment="1">
      <alignment horizontal="center" vertical="center" wrapText="1"/>
    </xf>
    <xf numFmtId="0" fontId="44" fillId="6" borderId="213" xfId="0" applyFont="1" applyFill="1" applyBorder="1" applyAlignment="1">
      <alignment horizontal="center" vertical="center" wrapText="1"/>
    </xf>
    <xf numFmtId="0" fontId="44" fillId="6" borderId="214" xfId="0" applyFont="1" applyFill="1" applyBorder="1" applyAlignment="1">
      <alignment horizontal="center" vertical="center" wrapText="1"/>
    </xf>
    <xf numFmtId="0" fontId="44" fillId="6" borderId="215" xfId="0" applyFont="1" applyFill="1" applyBorder="1" applyAlignment="1">
      <alignment horizontal="center" vertical="center" wrapText="1"/>
    </xf>
    <xf numFmtId="0" fontId="44" fillId="6" borderId="216" xfId="0" applyFont="1" applyFill="1" applyBorder="1" applyAlignment="1">
      <alignment horizontal="center" vertical="center" wrapText="1"/>
    </xf>
    <xf numFmtId="0" fontId="3" fillId="7" borderId="219" xfId="0" applyFont="1" applyFill="1" applyBorder="1" applyAlignment="1">
      <alignment horizontal="left" vertical="center" wrapText="1"/>
    </xf>
    <xf numFmtId="0" fontId="3" fillId="7" borderId="220" xfId="0" applyFont="1" applyFill="1" applyBorder="1" applyAlignment="1">
      <alignment horizontal="left" vertical="center" wrapText="1"/>
    </xf>
    <xf numFmtId="0" fontId="3" fillId="7" borderId="221" xfId="0" applyFont="1" applyFill="1" applyBorder="1" applyAlignment="1">
      <alignment horizontal="left" vertical="center" wrapText="1"/>
    </xf>
    <xf numFmtId="0" fontId="3" fillId="7" borderId="222"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223" xfId="0" applyFont="1" applyFill="1" applyBorder="1" applyAlignment="1">
      <alignment horizontal="left" vertical="center" wrapText="1"/>
    </xf>
    <xf numFmtId="0" fontId="3" fillId="7" borderId="224" xfId="0" applyFont="1" applyFill="1" applyBorder="1" applyAlignment="1">
      <alignment horizontal="left" vertical="center" wrapText="1"/>
    </xf>
    <xf numFmtId="0" fontId="3" fillId="7" borderId="225" xfId="0" applyFont="1" applyFill="1" applyBorder="1" applyAlignment="1">
      <alignment horizontal="left" vertical="center" wrapText="1"/>
    </xf>
    <xf numFmtId="0" fontId="3" fillId="7" borderId="226" xfId="0" applyFont="1" applyFill="1" applyBorder="1" applyAlignment="1">
      <alignment horizontal="left" vertical="center" wrapText="1"/>
    </xf>
    <xf numFmtId="0" fontId="22" fillId="4" borderId="120" xfId="0" applyFont="1" applyFill="1" applyBorder="1" applyAlignment="1">
      <alignment horizontal="left" vertical="center" wrapText="1"/>
    </xf>
    <xf numFmtId="0" fontId="22" fillId="4" borderId="121" xfId="0" applyFont="1" applyFill="1" applyBorder="1" applyAlignment="1">
      <alignment horizontal="left" vertical="center" wrapText="1"/>
    </xf>
    <xf numFmtId="0" fontId="22" fillId="4" borderId="227" xfId="0" applyFont="1" applyFill="1" applyBorder="1" applyAlignment="1">
      <alignment horizontal="left" vertical="center" wrapText="1"/>
    </xf>
    <xf numFmtId="0" fontId="22" fillId="4" borderId="118"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2" fillId="4" borderId="228" xfId="0" applyFont="1" applyFill="1" applyBorder="1" applyAlignment="1">
      <alignment horizontal="left" vertical="center" wrapText="1"/>
    </xf>
    <xf numFmtId="0" fontId="22" fillId="4" borderId="229" xfId="0" applyFont="1" applyFill="1" applyBorder="1" applyAlignment="1">
      <alignment horizontal="left" vertical="center" wrapText="1"/>
    </xf>
    <xf numFmtId="0" fontId="22" fillId="4" borderId="230" xfId="0" applyFont="1" applyFill="1" applyBorder="1" applyAlignment="1">
      <alignment horizontal="left" vertical="center" wrapText="1"/>
    </xf>
    <xf numFmtId="0" fontId="22" fillId="4" borderId="231" xfId="0" applyFont="1" applyFill="1" applyBorder="1" applyAlignment="1">
      <alignment horizontal="left" vertical="center" wrapText="1"/>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xf>
    <xf numFmtId="0" fontId="3" fillId="7" borderId="82" xfId="0" applyFont="1" applyFill="1" applyBorder="1" applyAlignment="1">
      <alignment horizontal="center" vertical="center"/>
    </xf>
    <xf numFmtId="0" fontId="3" fillId="7" borderId="7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78" xfId="0" applyFont="1" applyFill="1" applyBorder="1" applyAlignment="1">
      <alignment horizontal="center" vertical="center"/>
    </xf>
    <xf numFmtId="0" fontId="3" fillId="7" borderId="75" xfId="0" applyFont="1" applyFill="1" applyBorder="1" applyAlignment="1">
      <alignment horizontal="center" vertical="center"/>
    </xf>
    <xf numFmtId="0" fontId="3" fillId="7" borderId="61" xfId="0" applyFont="1" applyFill="1" applyBorder="1" applyAlignment="1">
      <alignment horizontal="center" vertical="center"/>
    </xf>
    <xf numFmtId="0" fontId="3" fillId="7" borderId="80" xfId="0" applyFont="1" applyFill="1" applyBorder="1" applyAlignment="1">
      <alignment horizontal="center" vertical="center"/>
    </xf>
    <xf numFmtId="0" fontId="27" fillId="7" borderId="69" xfId="0" applyFont="1" applyFill="1" applyBorder="1" applyAlignment="1">
      <alignment horizontal="center" vertical="center" wrapText="1"/>
    </xf>
    <xf numFmtId="0" fontId="27" fillId="7" borderId="70" xfId="0" applyFont="1" applyFill="1" applyBorder="1" applyAlignment="1">
      <alignment horizontal="center" vertical="center"/>
    </xf>
    <xf numFmtId="0" fontId="27" fillId="7" borderId="82" xfId="0" applyFont="1" applyFill="1" applyBorder="1" applyAlignment="1">
      <alignment horizontal="center" vertical="center"/>
    </xf>
    <xf numFmtId="0" fontId="27" fillId="7" borderId="72" xfId="0" applyFont="1" applyFill="1" applyBorder="1" applyAlignment="1">
      <alignment horizontal="center" vertical="center"/>
    </xf>
    <xf numFmtId="0" fontId="27" fillId="7" borderId="0" xfId="0" applyFont="1" applyFill="1" applyBorder="1" applyAlignment="1">
      <alignment horizontal="center" vertical="center"/>
    </xf>
    <xf numFmtId="0" fontId="27" fillId="7" borderId="78" xfId="0" applyFont="1" applyFill="1" applyBorder="1" applyAlignment="1">
      <alignment horizontal="center" vertical="center"/>
    </xf>
    <xf numFmtId="0" fontId="27" fillId="7" borderId="75" xfId="0" applyFont="1" applyFill="1" applyBorder="1" applyAlignment="1">
      <alignment horizontal="center" vertical="center"/>
    </xf>
    <xf numFmtId="0" fontId="27" fillId="7" borderId="61" xfId="0" applyFont="1" applyFill="1" applyBorder="1" applyAlignment="1">
      <alignment horizontal="center" vertical="center"/>
    </xf>
    <xf numFmtId="0" fontId="27" fillId="7" borderId="80" xfId="0" applyFont="1" applyFill="1" applyBorder="1" applyAlignment="1">
      <alignment horizontal="center" vertical="center"/>
    </xf>
    <xf numFmtId="0" fontId="3" fillId="7" borderId="69" xfId="0" applyFont="1" applyFill="1" applyBorder="1" applyAlignment="1">
      <alignment horizontal="center" vertical="center"/>
    </xf>
    <xf numFmtId="0" fontId="10" fillId="4" borderId="64" xfId="0" applyFont="1" applyFill="1" applyBorder="1" applyAlignment="1">
      <alignment horizontal="center" vertical="center" textRotation="255"/>
    </xf>
    <xf numFmtId="0" fontId="10" fillId="4" borderId="59" xfId="0" applyFont="1" applyFill="1" applyBorder="1" applyAlignment="1">
      <alignment horizontal="center" vertical="center" textRotation="255"/>
    </xf>
    <xf numFmtId="0" fontId="10" fillId="4" borderId="60" xfId="0" applyFont="1" applyFill="1" applyBorder="1" applyAlignment="1">
      <alignment horizontal="center" vertical="center" textRotation="255"/>
    </xf>
    <xf numFmtId="0" fontId="17" fillId="4" borderId="0" xfId="0" applyFont="1" applyFill="1" applyAlignment="1">
      <alignment horizontal="center" vertical="center"/>
    </xf>
    <xf numFmtId="0" fontId="10" fillId="4" borderId="68" xfId="0" applyFont="1" applyFill="1" applyBorder="1" applyAlignment="1">
      <alignment horizontal="center" vertical="center"/>
    </xf>
    <xf numFmtId="0" fontId="10" fillId="4" borderId="56" xfId="0" applyFont="1" applyFill="1" applyBorder="1" applyAlignment="1">
      <alignment horizontal="center" vertical="center"/>
    </xf>
    <xf numFmtId="0" fontId="10" fillId="2" borderId="68" xfId="0" applyFont="1" applyFill="1" applyBorder="1" applyAlignment="1" applyProtection="1">
      <alignment horizontal="left" vertical="center" wrapText="1"/>
      <protection locked="0"/>
    </xf>
    <xf numFmtId="0" fontId="10" fillId="2" borderId="56" xfId="0" applyFont="1" applyFill="1" applyBorder="1" applyAlignment="1" applyProtection="1">
      <alignment horizontal="left" vertical="center" wrapText="1"/>
      <protection locked="0"/>
    </xf>
    <xf numFmtId="38" fontId="18" fillId="4" borderId="92" xfId="0" applyNumberFormat="1" applyFont="1" applyFill="1" applyBorder="1" applyAlignment="1">
      <alignment horizontal="center" vertical="center" shrinkToFit="1"/>
    </xf>
    <xf numFmtId="0" fontId="18" fillId="4" borderId="94" xfId="0" applyFont="1" applyFill="1" applyBorder="1" applyAlignment="1">
      <alignment horizontal="center" vertical="center" shrinkToFit="1"/>
    </xf>
    <xf numFmtId="38" fontId="10" fillId="4" borderId="2" xfId="1" applyFont="1" applyFill="1" applyBorder="1" applyAlignment="1">
      <alignment horizontal="right" vertical="center"/>
    </xf>
    <xf numFmtId="38" fontId="10" fillId="4" borderId="6" xfId="1" applyFont="1" applyFill="1" applyBorder="1" applyAlignment="1">
      <alignment horizontal="right" vertical="center"/>
    </xf>
    <xf numFmtId="0" fontId="10" fillId="4" borderId="6" xfId="0" applyFont="1" applyFill="1" applyBorder="1" applyAlignment="1">
      <alignment horizontal="center" vertical="center" textRotation="255"/>
    </xf>
    <xf numFmtId="0" fontId="10" fillId="4" borderId="2" xfId="0" applyFont="1" applyFill="1" applyBorder="1" applyAlignment="1">
      <alignment horizontal="center" vertical="center" textRotation="255"/>
    </xf>
    <xf numFmtId="0" fontId="18" fillId="4" borderId="93" xfId="0" applyFont="1" applyFill="1" applyBorder="1" applyAlignment="1">
      <alignment horizontal="right" vertical="center" shrinkToFit="1"/>
    </xf>
    <xf numFmtId="0" fontId="18" fillId="4" borderId="92" xfId="0" applyFont="1" applyFill="1" applyBorder="1" applyAlignment="1">
      <alignment horizontal="right" vertical="center" shrinkToFit="1"/>
    </xf>
    <xf numFmtId="0" fontId="17" fillId="4" borderId="0" xfId="0" applyFont="1" applyFill="1" applyAlignment="1">
      <alignment horizontal="center" vertical="center" wrapText="1"/>
    </xf>
    <xf numFmtId="0" fontId="10" fillId="4" borderId="68" xfId="0" applyFont="1" applyFill="1" applyBorder="1" applyAlignment="1">
      <alignment horizontal="left" vertical="center" wrapText="1"/>
    </xf>
    <xf numFmtId="0" fontId="10" fillId="4" borderId="12" xfId="0" applyFont="1" applyFill="1" applyBorder="1" applyAlignment="1">
      <alignment horizontal="center" vertical="center" textRotation="255"/>
    </xf>
    <xf numFmtId="0" fontId="10" fillId="4" borderId="21" xfId="0" applyFont="1" applyFill="1" applyBorder="1" applyAlignment="1">
      <alignment horizontal="center" vertical="center"/>
    </xf>
    <xf numFmtId="38" fontId="10" fillId="4" borderId="6" xfId="1" applyFont="1" applyFill="1" applyBorder="1" applyAlignment="1">
      <alignment horizontal="right" vertical="center" shrinkToFit="1"/>
    </xf>
    <xf numFmtId="38" fontId="10" fillId="4" borderId="2" xfId="1" applyFont="1" applyFill="1" applyBorder="1" applyAlignment="1">
      <alignment horizontal="right" vertical="center" shrinkToFit="1"/>
    </xf>
    <xf numFmtId="0" fontId="10" fillId="4" borderId="64" xfId="0" applyFont="1" applyFill="1" applyBorder="1" applyAlignment="1">
      <alignment horizontal="center" vertical="center" textRotation="255" shrinkToFit="1"/>
    </xf>
    <xf numFmtId="0" fontId="10" fillId="4" borderId="59" xfId="0" applyFont="1" applyFill="1" applyBorder="1" applyAlignment="1">
      <alignment horizontal="center" vertical="center" textRotation="255" shrinkToFit="1"/>
    </xf>
    <xf numFmtId="0" fontId="10" fillId="4" borderId="60" xfId="0" applyFont="1" applyFill="1" applyBorder="1" applyAlignment="1">
      <alignment horizontal="center" vertical="center" textRotation="255" shrinkToFit="1"/>
    </xf>
    <xf numFmtId="0" fontId="10" fillId="4" borderId="6" xfId="0" applyFont="1" applyFill="1" applyBorder="1" applyAlignment="1">
      <alignment horizontal="center" vertical="center" textRotation="255" shrinkToFit="1"/>
    </xf>
    <xf numFmtId="0" fontId="10" fillId="4" borderId="2" xfId="0" applyFont="1" applyFill="1" applyBorder="1" applyAlignment="1">
      <alignment horizontal="center" vertical="center" textRotation="255" shrinkToFit="1"/>
    </xf>
    <xf numFmtId="0" fontId="10" fillId="4" borderId="12" xfId="0" applyFont="1" applyFill="1" applyBorder="1" applyAlignment="1">
      <alignment horizontal="center" vertical="center" textRotation="255" shrinkToFit="1"/>
    </xf>
    <xf numFmtId="0" fontId="10" fillId="4" borderId="15" xfId="0" applyFont="1" applyFill="1" applyBorder="1" applyAlignment="1">
      <alignment horizontal="center" vertical="center" textRotation="255" shrinkToFit="1"/>
    </xf>
    <xf numFmtId="0" fontId="10" fillId="4" borderId="28" xfId="0" applyFont="1" applyFill="1" applyBorder="1" applyAlignment="1">
      <alignment horizontal="center" vertical="center" textRotation="255" shrinkToFit="1"/>
    </xf>
    <xf numFmtId="38" fontId="10" fillId="4" borderId="15" xfId="1" applyFont="1" applyFill="1" applyBorder="1" applyAlignment="1">
      <alignment horizontal="right" vertical="center" shrinkToFit="1"/>
    </xf>
    <xf numFmtId="0" fontId="10" fillId="4" borderId="96" xfId="0" applyFont="1" applyFill="1" applyBorder="1" applyAlignment="1">
      <alignment horizontal="center" vertical="center" textRotation="255" shrinkToFit="1"/>
    </xf>
    <xf numFmtId="38" fontId="10" fillId="4" borderId="96" xfId="1" applyFont="1" applyFill="1" applyBorder="1" applyAlignment="1">
      <alignment horizontal="right" vertical="center" shrinkToFit="1"/>
    </xf>
    <xf numFmtId="0" fontId="10" fillId="4" borderId="29" xfId="0" applyFont="1" applyFill="1" applyBorder="1" applyAlignment="1">
      <alignment horizontal="center" vertical="center" textRotation="255" shrinkToFit="1"/>
    </xf>
    <xf numFmtId="38" fontId="10" fillId="4" borderId="28" xfId="1" applyFont="1" applyFill="1" applyBorder="1" applyAlignment="1">
      <alignment horizontal="right" vertical="center" shrinkToFit="1"/>
    </xf>
    <xf numFmtId="0" fontId="10" fillId="4" borderId="56" xfId="0" applyFont="1" applyFill="1" applyBorder="1" applyAlignment="1">
      <alignment horizontal="left" vertical="center" wrapText="1"/>
    </xf>
    <xf numFmtId="0" fontId="10" fillId="4" borderId="97" xfId="0" applyFont="1" applyFill="1" applyBorder="1" applyAlignment="1">
      <alignment horizontal="center" vertical="center" textRotation="255" shrinkToFit="1"/>
    </xf>
    <xf numFmtId="0" fontId="10" fillId="4" borderId="63" xfId="0" applyFont="1" applyFill="1" applyBorder="1" applyAlignment="1">
      <alignment horizontal="center" vertical="center" textRotation="255" shrinkToFit="1"/>
    </xf>
    <xf numFmtId="0" fontId="10" fillId="4" borderId="98" xfId="0" applyFont="1" applyFill="1" applyBorder="1" applyAlignment="1">
      <alignment horizontal="center" vertical="center" textRotation="255" shrinkToFit="1"/>
    </xf>
    <xf numFmtId="0" fontId="35" fillId="4" borderId="0" xfId="0" applyFont="1" applyFill="1" applyAlignment="1">
      <alignment horizontal="left" vertical="center" wrapText="1"/>
    </xf>
    <xf numFmtId="0" fontId="35" fillId="4" borderId="0" xfId="0" applyFont="1" applyFill="1" applyAlignment="1">
      <alignment horizontal="left" vertical="center"/>
    </xf>
    <xf numFmtId="0" fontId="10" fillId="4" borderId="96" xfId="0" applyFont="1" applyFill="1" applyBorder="1" applyAlignment="1">
      <alignment horizontal="center" vertical="center" wrapText="1"/>
    </xf>
    <xf numFmtId="0" fontId="10" fillId="4" borderId="28" xfId="0" applyFont="1" applyFill="1" applyBorder="1" applyAlignment="1">
      <alignment horizontal="center" vertical="center" wrapText="1"/>
    </xf>
    <xf numFmtId="38" fontId="10" fillId="4" borderId="65" xfId="1" applyFont="1" applyFill="1" applyBorder="1" applyAlignment="1">
      <alignment horizontal="left" vertical="center" wrapText="1"/>
    </xf>
    <xf numFmtId="38" fontId="10" fillId="4" borderId="33" xfId="1" applyFont="1" applyFill="1" applyBorder="1" applyAlignment="1">
      <alignment horizontal="left" vertical="center"/>
    </xf>
    <xf numFmtId="38" fontId="10" fillId="4" borderId="77" xfId="1" applyFont="1" applyFill="1" applyBorder="1" applyAlignment="1">
      <alignment horizontal="left" vertical="center"/>
    </xf>
    <xf numFmtId="38" fontId="10" fillId="4" borderId="73" xfId="1" applyFont="1" applyFill="1" applyBorder="1" applyAlignment="1">
      <alignment horizontal="left" vertical="center"/>
    </xf>
    <xf numFmtId="38" fontId="10" fillId="4" borderId="79" xfId="1" applyFont="1" applyFill="1" applyBorder="1" applyAlignment="1">
      <alignment horizontal="left" vertical="center"/>
    </xf>
    <xf numFmtId="38" fontId="10" fillId="4" borderId="76" xfId="1" applyFont="1" applyFill="1" applyBorder="1" applyAlignment="1">
      <alignment horizontal="left" vertical="center"/>
    </xf>
    <xf numFmtId="0" fontId="18" fillId="4" borderId="93" xfId="0" applyFont="1" applyFill="1" applyBorder="1" applyAlignment="1">
      <alignment horizontal="right" vertical="center" wrapText="1"/>
    </xf>
    <xf numFmtId="0" fontId="18" fillId="4" borderId="92" xfId="0" applyFont="1" applyFill="1" applyBorder="1" applyAlignment="1">
      <alignment horizontal="right" vertical="center"/>
    </xf>
    <xf numFmtId="0" fontId="10" fillId="4" borderId="97" xfId="0" applyFont="1" applyFill="1" applyBorder="1" applyAlignment="1">
      <alignment horizontal="center" vertical="center" textRotation="255"/>
    </xf>
    <xf numFmtId="0" fontId="10" fillId="4" borderId="63" xfId="0" applyFont="1" applyFill="1" applyBorder="1" applyAlignment="1">
      <alignment horizontal="center" vertical="center" textRotation="255"/>
    </xf>
    <xf numFmtId="0" fontId="10" fillId="4" borderId="98" xfId="0" applyFont="1" applyFill="1" applyBorder="1" applyAlignment="1">
      <alignment horizontal="center" vertical="center" textRotation="255"/>
    </xf>
    <xf numFmtId="0" fontId="11" fillId="4" borderId="37" xfId="0" applyFont="1" applyFill="1" applyBorder="1" applyAlignment="1">
      <alignment horizontal="center" vertical="center"/>
    </xf>
    <xf numFmtId="0" fontId="11" fillId="4" borderId="40" xfId="0" applyFont="1" applyFill="1" applyBorder="1" applyAlignment="1">
      <alignment horizontal="center" vertical="center"/>
    </xf>
    <xf numFmtId="0" fontId="11" fillId="4" borderId="20" xfId="0" applyFont="1" applyFill="1" applyBorder="1" applyAlignment="1">
      <alignment horizontal="center" vertical="center" wrapText="1"/>
    </xf>
    <xf numFmtId="0" fontId="11" fillId="4" borderId="21" xfId="0" applyFont="1" applyFill="1" applyBorder="1" applyAlignment="1">
      <alignment horizontal="center" vertical="center"/>
    </xf>
    <xf numFmtId="0" fontId="11" fillId="4" borderId="31" xfId="0" applyFont="1" applyFill="1" applyBorder="1" applyAlignment="1">
      <alignment horizontal="center" vertical="center" wrapText="1"/>
    </xf>
    <xf numFmtId="0" fontId="11" fillId="4" borderId="24"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1" xfId="0" applyFont="1" applyFill="1" applyBorder="1" applyAlignment="1">
      <alignment horizontal="center" vertical="center" textRotation="255"/>
    </xf>
    <xf numFmtId="0" fontId="11" fillId="4" borderId="14" xfId="0" applyFont="1" applyFill="1" applyBorder="1" applyAlignment="1">
      <alignment horizontal="center" vertical="center" textRotation="255"/>
    </xf>
    <xf numFmtId="0" fontId="11" fillId="4" borderId="2"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textRotation="255"/>
    </xf>
    <xf numFmtId="0" fontId="11" fillId="4" borderId="15" xfId="0" applyFont="1" applyFill="1" applyBorder="1" applyAlignment="1">
      <alignment horizontal="center" vertical="center" textRotation="255"/>
    </xf>
    <xf numFmtId="0" fontId="11" fillId="4" borderId="8"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38" xfId="0" applyFont="1" applyFill="1" applyBorder="1" applyAlignment="1">
      <alignment horizontal="center" vertical="center"/>
    </xf>
    <xf numFmtId="0" fontId="15" fillId="4" borderId="0" xfId="0" applyFont="1" applyFill="1" applyBorder="1" applyAlignment="1">
      <alignment horizontal="center" vertical="center"/>
    </xf>
    <xf numFmtId="0" fontId="11" fillId="4" borderId="160" xfId="0" applyFont="1" applyFill="1" applyBorder="1" applyAlignment="1">
      <alignment horizontal="center" vertical="center" textRotation="255"/>
    </xf>
    <xf numFmtId="0" fontId="11" fillId="4" borderId="5" xfId="0" applyFont="1" applyFill="1" applyBorder="1" applyAlignment="1">
      <alignment horizontal="center" vertical="center" textRotation="255"/>
    </xf>
    <xf numFmtId="0" fontId="11" fillId="4" borderId="77"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73" xfId="0" applyFont="1" applyFill="1" applyBorder="1" applyAlignment="1">
      <alignment horizontal="center" vertical="center"/>
    </xf>
    <xf numFmtId="0" fontId="11" fillId="4" borderId="67" xfId="0" applyFont="1" applyFill="1" applyBorder="1" applyAlignment="1">
      <alignment horizontal="center" vertical="center"/>
    </xf>
    <xf numFmtId="0" fontId="11" fillId="4" borderId="68"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74" xfId="0" applyFont="1" applyFill="1" applyBorder="1" applyAlignment="1">
      <alignment horizontal="center" vertical="center"/>
    </xf>
    <xf numFmtId="0" fontId="11" fillId="4" borderId="39" xfId="0" applyFont="1" applyFill="1" applyBorder="1" applyAlignment="1">
      <alignment horizontal="center" vertical="center"/>
    </xf>
    <xf numFmtId="0" fontId="11" fillId="4" borderId="124" xfId="0" applyFont="1" applyFill="1" applyBorder="1" applyAlignment="1">
      <alignment horizontal="center" vertical="center" wrapText="1"/>
    </xf>
    <xf numFmtId="0" fontId="11" fillId="4" borderId="114" xfId="0" applyFont="1" applyFill="1" applyBorder="1" applyAlignment="1">
      <alignment horizontal="center" vertical="center"/>
    </xf>
    <xf numFmtId="0" fontId="11" fillId="4" borderId="125" xfId="0" applyFont="1" applyFill="1" applyBorder="1" applyAlignment="1">
      <alignment horizontal="center" vertical="center"/>
    </xf>
    <xf numFmtId="0" fontId="11" fillId="4" borderId="42" xfId="0" applyFont="1" applyFill="1" applyBorder="1" applyAlignment="1">
      <alignment horizontal="center" vertical="center"/>
    </xf>
    <xf numFmtId="0" fontId="11" fillId="4" borderId="78" xfId="0" applyFont="1" applyFill="1" applyBorder="1" applyAlignment="1">
      <alignment horizontal="center" vertical="center"/>
    </xf>
    <xf numFmtId="0" fontId="11" fillId="4" borderId="108" xfId="0" applyFont="1" applyFill="1" applyBorder="1" applyAlignment="1">
      <alignment horizontal="center" vertical="center"/>
    </xf>
    <xf numFmtId="0" fontId="11" fillId="4" borderId="167" xfId="0" applyFont="1" applyFill="1" applyBorder="1" applyAlignment="1">
      <alignment horizontal="center" vertical="center"/>
    </xf>
    <xf numFmtId="0" fontId="11" fillId="4" borderId="105" xfId="0" applyFont="1" applyFill="1" applyBorder="1" applyAlignment="1">
      <alignment horizontal="center" vertical="center"/>
    </xf>
    <xf numFmtId="0" fontId="11" fillId="4" borderId="168" xfId="0" applyFont="1" applyFill="1" applyBorder="1" applyAlignment="1">
      <alignment horizontal="center" vertical="center"/>
    </xf>
    <xf numFmtId="38" fontId="11" fillId="4" borderId="28" xfId="0" applyNumberFormat="1" applyFont="1" applyFill="1" applyBorder="1" applyAlignment="1">
      <alignment horizontal="right" vertical="center" shrinkToFit="1"/>
    </xf>
    <xf numFmtId="0" fontId="11" fillId="4" borderId="18" xfId="0" applyFont="1" applyFill="1" applyBorder="1" applyAlignment="1">
      <alignment horizontal="right" vertical="center" shrinkToFit="1"/>
    </xf>
    <xf numFmtId="0" fontId="39" fillId="4" borderId="0" xfId="0" applyFont="1" applyFill="1" applyAlignment="1">
      <alignment horizontal="left" vertical="center" wrapText="1"/>
    </xf>
    <xf numFmtId="0" fontId="39" fillId="4" borderId="0" xfId="0" applyFont="1" applyFill="1" applyAlignment="1">
      <alignment horizontal="left" vertical="center"/>
    </xf>
    <xf numFmtId="0" fontId="13" fillId="4" borderId="77" xfId="0" applyFont="1" applyFill="1" applyBorder="1" applyAlignment="1">
      <alignment horizontal="left" vertical="top" shrinkToFit="1"/>
    </xf>
    <xf numFmtId="0" fontId="13" fillId="4" borderId="129" xfId="0" applyFont="1" applyFill="1" applyBorder="1" applyAlignment="1">
      <alignment horizontal="left" vertical="top" shrinkToFit="1"/>
    </xf>
    <xf numFmtId="176" fontId="11" fillId="4" borderId="169" xfId="0" applyNumberFormat="1" applyFont="1" applyFill="1" applyBorder="1" applyAlignment="1">
      <alignment horizontal="right" vertical="center" shrinkToFit="1"/>
    </xf>
    <xf numFmtId="176" fontId="11" fillId="4" borderId="170" xfId="0" applyNumberFormat="1" applyFont="1" applyFill="1" applyBorder="1" applyAlignment="1">
      <alignment horizontal="right" vertical="center" shrinkToFit="1"/>
    </xf>
    <xf numFmtId="0" fontId="11" fillId="4" borderId="158" xfId="0" applyFont="1" applyFill="1" applyBorder="1" applyAlignment="1">
      <alignment horizontal="left" vertical="center"/>
    </xf>
    <xf numFmtId="0" fontId="11" fillId="4" borderId="159" xfId="0" applyFont="1" applyFill="1" applyBorder="1" applyAlignment="1">
      <alignment horizontal="left" vertical="center"/>
    </xf>
    <xf numFmtId="0" fontId="11" fillId="4" borderId="66" xfId="0" applyFont="1" applyFill="1" applyBorder="1" applyAlignment="1">
      <alignment horizontal="left" vertical="center"/>
    </xf>
    <xf numFmtId="0" fontId="11" fillId="4" borderId="0" xfId="0" applyFont="1" applyFill="1" applyBorder="1" applyAlignment="1">
      <alignment horizontal="left" vertical="center"/>
    </xf>
    <xf numFmtId="0" fontId="11" fillId="4" borderId="6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67"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25" xfId="0" applyFont="1" applyFill="1" applyBorder="1" applyAlignment="1">
      <alignment horizontal="center" vertical="center"/>
    </xf>
    <xf numFmtId="0" fontId="11" fillId="4" borderId="56"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25" xfId="0" applyFont="1" applyFill="1" applyBorder="1" applyAlignment="1">
      <alignment horizontal="center" vertical="center" wrapText="1"/>
    </xf>
    <xf numFmtId="0" fontId="11" fillId="4" borderId="65" xfId="0" applyFont="1" applyFill="1" applyBorder="1" applyAlignment="1">
      <alignment horizontal="center" vertical="center" textRotation="255"/>
    </xf>
    <xf numFmtId="0" fontId="11" fillId="4" borderId="66" xfId="0" applyFont="1" applyFill="1" applyBorder="1" applyAlignment="1">
      <alignment horizontal="center" vertical="center" textRotation="255"/>
    </xf>
    <xf numFmtId="0" fontId="11" fillId="4" borderId="110" xfId="0" applyFont="1" applyFill="1" applyBorder="1" applyAlignment="1">
      <alignment horizontal="center" vertical="center" wrapText="1"/>
    </xf>
    <xf numFmtId="0" fontId="11" fillId="4" borderId="132" xfId="0" applyFont="1" applyFill="1" applyBorder="1" applyAlignment="1">
      <alignment horizontal="center" vertical="center"/>
    </xf>
    <xf numFmtId="0" fontId="11" fillId="4" borderId="79" xfId="0" applyFont="1" applyFill="1" applyBorder="1" applyAlignment="1">
      <alignment horizontal="center" vertical="center"/>
    </xf>
    <xf numFmtId="0" fontId="11" fillId="4" borderId="130" xfId="0" applyFont="1" applyFill="1" applyBorder="1" applyAlignment="1">
      <alignment horizontal="center" vertical="center"/>
    </xf>
    <xf numFmtId="0" fontId="11" fillId="4" borderId="65" xfId="0" applyFont="1" applyFill="1" applyBorder="1" applyAlignment="1">
      <alignment horizontal="center" vertical="center" shrinkToFit="1"/>
    </xf>
    <xf numFmtId="0" fontId="11" fillId="4" borderId="77" xfId="0" applyFont="1" applyFill="1" applyBorder="1" applyAlignment="1">
      <alignment horizontal="center" vertical="center" shrinkToFit="1"/>
    </xf>
    <xf numFmtId="38" fontId="11" fillId="4" borderId="138" xfId="1" applyFont="1" applyFill="1" applyBorder="1" applyAlignment="1">
      <alignment horizontal="right" vertical="center" shrinkToFit="1"/>
    </xf>
    <xf numFmtId="38" fontId="11" fillId="4" borderId="129" xfId="1" applyFont="1" applyFill="1" applyBorder="1" applyAlignment="1">
      <alignment horizontal="right" vertical="center" shrinkToFit="1"/>
    </xf>
    <xf numFmtId="0" fontId="11" fillId="4" borderId="42"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73" xfId="0" applyFont="1" applyFill="1" applyBorder="1" applyAlignment="1">
      <alignment horizontal="center" vertical="center" wrapText="1"/>
    </xf>
    <xf numFmtId="0" fontId="11" fillId="4" borderId="164" xfId="0" applyFont="1" applyFill="1" applyBorder="1" applyAlignment="1">
      <alignment horizontal="center" vertical="center" wrapText="1"/>
    </xf>
    <xf numFmtId="0" fontId="11" fillId="4" borderId="91" xfId="0" applyFont="1" applyFill="1" applyBorder="1" applyAlignment="1">
      <alignment horizontal="center" vertical="center" wrapText="1"/>
    </xf>
    <xf numFmtId="0" fontId="11" fillId="4" borderId="165" xfId="0" applyFont="1" applyFill="1" applyBorder="1" applyAlignment="1">
      <alignment horizontal="center" vertical="center" wrapText="1"/>
    </xf>
    <xf numFmtId="0" fontId="11" fillId="4" borderId="166" xfId="0" applyFont="1" applyFill="1" applyBorder="1" applyAlignment="1">
      <alignment horizontal="center" vertical="center"/>
    </xf>
    <xf numFmtId="0" fontId="11" fillId="4" borderId="0" xfId="0" applyFont="1" applyFill="1" applyBorder="1" applyAlignment="1">
      <alignment horizontal="left" vertical="center" wrapText="1"/>
    </xf>
    <xf numFmtId="0" fontId="11" fillId="4" borderId="61" xfId="0" applyFont="1" applyFill="1" applyBorder="1" applyAlignment="1">
      <alignment horizontal="left" vertical="center" wrapText="1"/>
    </xf>
    <xf numFmtId="0" fontId="11" fillId="4" borderId="57" xfId="0" applyFont="1" applyFill="1" applyBorder="1" applyAlignment="1">
      <alignment horizontal="center" vertical="center"/>
    </xf>
    <xf numFmtId="0" fontId="11" fillId="4" borderId="57" xfId="0" applyFont="1" applyFill="1" applyBorder="1" applyAlignment="1">
      <alignment horizontal="center" vertical="center" wrapText="1"/>
    </xf>
    <xf numFmtId="0" fontId="13" fillId="4" borderId="57" xfId="0" applyFont="1" applyFill="1" applyBorder="1" applyAlignment="1">
      <alignment horizontal="left" vertical="top"/>
    </xf>
    <xf numFmtId="0" fontId="11" fillId="4" borderId="57" xfId="0" applyFont="1" applyFill="1" applyBorder="1" applyAlignment="1">
      <alignment horizontal="left" vertical="center"/>
    </xf>
    <xf numFmtId="0" fontId="11" fillId="4" borderId="69" xfId="0" applyFont="1" applyFill="1" applyBorder="1" applyAlignment="1">
      <alignment horizontal="center" vertical="center" textRotation="255"/>
    </xf>
    <xf numFmtId="0" fontId="11" fillId="4" borderId="71" xfId="0" applyFont="1" applyFill="1" applyBorder="1" applyAlignment="1">
      <alignment horizontal="center" vertical="center" textRotation="255"/>
    </xf>
    <xf numFmtId="0" fontId="11" fillId="4" borderId="72" xfId="0" applyFont="1" applyFill="1" applyBorder="1" applyAlignment="1">
      <alignment horizontal="center" vertical="center" textRotation="255"/>
    </xf>
    <xf numFmtId="0" fontId="11" fillId="4" borderId="73" xfId="0" applyFont="1" applyFill="1" applyBorder="1" applyAlignment="1">
      <alignment horizontal="center" vertical="center" textRotation="255"/>
    </xf>
    <xf numFmtId="0" fontId="11" fillId="4" borderId="75" xfId="0" applyFont="1" applyFill="1" applyBorder="1" applyAlignment="1">
      <alignment horizontal="center" vertical="center" textRotation="255"/>
    </xf>
    <xf numFmtId="0" fontId="11" fillId="4" borderId="76" xfId="0" applyFont="1" applyFill="1" applyBorder="1" applyAlignment="1">
      <alignment horizontal="center" vertical="center" textRotation="255"/>
    </xf>
    <xf numFmtId="0" fontId="11" fillId="4" borderId="87" xfId="0" applyFont="1" applyFill="1" applyBorder="1" applyAlignment="1">
      <alignment horizontal="center" vertical="center" textRotation="255"/>
    </xf>
    <xf numFmtId="0" fontId="11" fillId="4" borderId="88" xfId="0" applyFont="1" applyFill="1" applyBorder="1" applyAlignment="1">
      <alignment horizontal="center" vertical="center" textRotation="255"/>
    </xf>
    <xf numFmtId="0" fontId="18" fillId="2" borderId="75" xfId="0" applyFont="1" applyFill="1" applyBorder="1" applyAlignment="1" applyProtection="1">
      <alignment horizontal="center" vertical="center"/>
      <protection locked="0"/>
    </xf>
    <xf numFmtId="0" fontId="18" fillId="2" borderId="61" xfId="0" applyFont="1" applyFill="1" applyBorder="1" applyAlignment="1" applyProtection="1">
      <alignment horizontal="center" vertical="center"/>
      <protection locked="0"/>
    </xf>
    <xf numFmtId="0" fontId="17" fillId="2" borderId="72" xfId="0"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center" vertical="center" shrinkToFit="1"/>
      <protection locked="0"/>
    </xf>
    <xf numFmtId="0" fontId="17" fillId="2" borderId="78" xfId="0" applyFont="1" applyFill="1" applyBorder="1" applyAlignment="1" applyProtection="1">
      <alignment horizontal="center" vertical="center" shrinkToFit="1"/>
      <protection locked="0"/>
    </xf>
    <xf numFmtId="0" fontId="17" fillId="2" borderId="75" xfId="0" applyFont="1" applyFill="1" applyBorder="1" applyAlignment="1" applyProtection="1">
      <alignment horizontal="center" vertical="center" shrinkToFit="1"/>
      <protection locked="0"/>
    </xf>
    <xf numFmtId="0" fontId="17" fillId="2" borderId="61" xfId="0" applyFont="1" applyFill="1" applyBorder="1" applyAlignment="1" applyProtection="1">
      <alignment horizontal="center" vertical="center" shrinkToFit="1"/>
      <protection locked="0"/>
    </xf>
    <xf numFmtId="0" fontId="17" fillId="2" borderId="80" xfId="0" applyFont="1" applyFill="1" applyBorder="1" applyAlignment="1" applyProtection="1">
      <alignment horizontal="center" vertical="center" shrinkToFit="1"/>
      <protection locked="0"/>
    </xf>
    <xf numFmtId="0" fontId="3" fillId="2" borderId="84" xfId="0" applyFont="1" applyFill="1" applyBorder="1" applyAlignment="1" applyProtection="1">
      <alignment horizontal="center" vertical="center" shrinkToFit="1"/>
      <protection locked="0"/>
    </xf>
    <xf numFmtId="0" fontId="3" fillId="2" borderId="85" xfId="0" applyFont="1" applyFill="1" applyBorder="1" applyAlignment="1" applyProtection="1">
      <alignment horizontal="center" vertical="center" shrinkToFit="1"/>
      <protection locked="0"/>
    </xf>
    <xf numFmtId="0" fontId="18" fillId="2" borderId="86" xfId="0" applyFont="1" applyFill="1" applyBorder="1" applyAlignment="1" applyProtection="1">
      <alignment horizontal="center" vertical="center"/>
      <protection locked="0"/>
    </xf>
    <xf numFmtId="0" fontId="13" fillId="4" borderId="70" xfId="0" applyFont="1" applyFill="1" applyBorder="1" applyAlignment="1">
      <alignment horizontal="center" vertical="center" wrapText="1"/>
    </xf>
    <xf numFmtId="0" fontId="13" fillId="4" borderId="82"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3" fillId="4" borderId="80" xfId="0" applyFont="1" applyFill="1" applyBorder="1" applyAlignment="1">
      <alignment horizontal="center" vertical="center" wrapText="1"/>
    </xf>
    <xf numFmtId="0" fontId="11" fillId="4" borderId="70" xfId="0" applyFont="1" applyFill="1" applyBorder="1" applyAlignment="1">
      <alignment horizontal="left" vertical="center"/>
    </xf>
    <xf numFmtId="0" fontId="11" fillId="4" borderId="82" xfId="0" applyFont="1" applyFill="1" applyBorder="1" applyAlignment="1">
      <alignment horizontal="left" vertical="center"/>
    </xf>
    <xf numFmtId="0" fontId="11" fillId="4" borderId="61" xfId="0" applyFont="1" applyFill="1" applyBorder="1" applyAlignment="1">
      <alignment horizontal="left" vertical="center"/>
    </xf>
    <xf numFmtId="0" fontId="11" fillId="4" borderId="80" xfId="0" applyFont="1" applyFill="1" applyBorder="1" applyAlignment="1">
      <alignment horizontal="left" vertical="center"/>
    </xf>
    <xf numFmtId="49" fontId="3" fillId="2" borderId="75" xfId="0" applyNumberFormat="1" applyFont="1" applyFill="1" applyBorder="1" applyAlignment="1" applyProtection="1">
      <alignment horizontal="right" vertical="center"/>
      <protection locked="0"/>
    </xf>
    <xf numFmtId="49" fontId="3" fillId="2" borderId="61" xfId="0" applyNumberFormat="1" applyFont="1" applyFill="1" applyBorder="1" applyAlignment="1" applyProtection="1">
      <alignment horizontal="right" vertical="center"/>
      <protection locked="0"/>
    </xf>
    <xf numFmtId="0" fontId="18" fillId="2" borderId="80" xfId="0" applyFont="1" applyFill="1" applyBorder="1" applyAlignment="1" applyProtection="1">
      <alignment horizontal="center" vertical="center"/>
      <protection locked="0"/>
    </xf>
    <xf numFmtId="0" fontId="11" fillId="4" borderId="72" xfId="0" applyFont="1" applyFill="1" applyBorder="1" applyAlignment="1">
      <alignment horizontal="center" vertical="center"/>
    </xf>
    <xf numFmtId="0" fontId="11" fillId="4" borderId="61" xfId="0" applyFont="1" applyFill="1" applyBorder="1" applyAlignment="1">
      <alignment horizontal="center" vertical="center"/>
    </xf>
    <xf numFmtId="0" fontId="11" fillId="4" borderId="80" xfId="0" applyFont="1" applyFill="1" applyBorder="1" applyAlignment="1">
      <alignment horizontal="center" vertical="center"/>
    </xf>
    <xf numFmtId="0" fontId="11" fillId="4" borderId="69" xfId="0" applyFont="1" applyFill="1" applyBorder="1" applyAlignment="1">
      <alignment horizontal="center" vertical="center" wrapText="1"/>
    </xf>
    <xf numFmtId="0" fontId="11" fillId="4" borderId="70" xfId="0" applyFont="1" applyFill="1" applyBorder="1" applyAlignment="1">
      <alignment horizontal="center" vertical="center"/>
    </xf>
    <xf numFmtId="0" fontId="11" fillId="4" borderId="75" xfId="0" applyFont="1" applyFill="1" applyBorder="1" applyAlignment="1">
      <alignment horizontal="center" vertical="center"/>
    </xf>
    <xf numFmtId="49" fontId="3" fillId="2" borderId="72" xfId="0" applyNumberFormat="1" applyFont="1" applyFill="1" applyBorder="1" applyAlignment="1" applyProtection="1">
      <alignment horizontal="right" vertical="center"/>
      <protection locked="0"/>
    </xf>
    <xf numFmtId="49" fontId="3" fillId="2" borderId="0" xfId="0" applyNumberFormat="1" applyFont="1" applyFill="1" applyBorder="1" applyAlignment="1" applyProtection="1">
      <alignment horizontal="right" vertical="center"/>
      <protection locked="0"/>
    </xf>
    <xf numFmtId="49" fontId="3" fillId="2" borderId="70" xfId="0" applyNumberFormat="1" applyFont="1" applyFill="1" applyBorder="1" applyAlignment="1" applyProtection="1">
      <alignment horizontal="center" vertical="center"/>
      <protection locked="0"/>
    </xf>
    <xf numFmtId="177" fontId="3" fillId="2" borderId="70" xfId="0" applyNumberFormat="1" applyFont="1" applyFill="1" applyBorder="1" applyAlignment="1" applyProtection="1">
      <alignment horizontal="center" vertical="center"/>
      <protection locked="0"/>
    </xf>
    <xf numFmtId="178" fontId="3" fillId="2" borderId="70" xfId="0" applyNumberFormat="1" applyFont="1" applyFill="1" applyBorder="1" applyAlignment="1" applyProtection="1">
      <alignment horizontal="center" vertical="center"/>
      <protection locked="0"/>
    </xf>
    <xf numFmtId="0" fontId="3" fillId="2" borderId="72"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78" xfId="0" applyFont="1" applyFill="1" applyBorder="1" applyAlignment="1" applyProtection="1">
      <alignment horizontal="left" vertical="center" wrapText="1"/>
      <protection locked="0"/>
    </xf>
    <xf numFmtId="0" fontId="3" fillId="2" borderId="75" xfId="0" applyFont="1" applyFill="1" applyBorder="1" applyAlignment="1" applyProtection="1">
      <alignment horizontal="left" vertical="center" wrapText="1"/>
      <protection locked="0"/>
    </xf>
    <xf numFmtId="0" fontId="3" fillId="2" borderId="6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13" fillId="4" borderId="70" xfId="0" applyFont="1" applyFill="1" applyBorder="1" applyAlignment="1">
      <alignment horizontal="left" vertical="center"/>
    </xf>
    <xf numFmtId="0" fontId="13" fillId="4" borderId="82" xfId="0" applyFont="1" applyFill="1" applyBorder="1" applyAlignment="1">
      <alignment horizontal="left" vertical="center"/>
    </xf>
    <xf numFmtId="0" fontId="11" fillId="4" borderId="0" xfId="0" applyFont="1" applyFill="1" applyAlignment="1">
      <alignment horizontal="left" vertical="center" wrapText="1"/>
    </xf>
    <xf numFmtId="0" fontId="17" fillId="2" borderId="0" xfId="0" applyFont="1" applyFill="1" applyBorder="1" applyAlignment="1" applyProtection="1">
      <alignment horizontal="center" vertical="center"/>
      <protection locked="0"/>
    </xf>
    <xf numFmtId="0" fontId="11" fillId="4" borderId="69" xfId="0" applyFont="1" applyFill="1" applyBorder="1" applyAlignment="1">
      <alignment horizontal="left" vertical="center" wrapText="1"/>
    </xf>
    <xf numFmtId="0" fontId="11" fillId="4" borderId="70" xfId="0" applyFont="1" applyFill="1" applyBorder="1" applyAlignment="1">
      <alignment horizontal="left" vertical="center" wrapText="1"/>
    </xf>
    <xf numFmtId="0" fontId="11" fillId="4" borderId="82" xfId="0" applyFont="1" applyFill="1" applyBorder="1" applyAlignment="1">
      <alignment horizontal="left" vertical="center" wrapText="1"/>
    </xf>
    <xf numFmtId="0" fontId="11" fillId="4" borderId="75" xfId="0" applyFont="1" applyFill="1" applyBorder="1" applyAlignment="1">
      <alignment horizontal="left" vertical="center" wrapText="1"/>
    </xf>
    <xf numFmtId="0" fontId="11" fillId="4" borderId="80" xfId="0" applyFont="1" applyFill="1" applyBorder="1" applyAlignment="1">
      <alignment horizontal="left" vertical="center" wrapText="1"/>
    </xf>
    <xf numFmtId="0" fontId="11" fillId="4" borderId="7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1" fillId="4" borderId="0" xfId="0" applyFont="1" applyFill="1" applyAlignment="1">
      <alignment horizontal="left" vertical="top" wrapText="1"/>
    </xf>
    <xf numFmtId="0" fontId="41" fillId="4" borderId="0" xfId="0" applyFont="1" applyFill="1" applyAlignment="1">
      <alignment horizontal="left" vertical="top"/>
    </xf>
    <xf numFmtId="0" fontId="11" fillId="4" borderId="111" xfId="0" applyFont="1" applyFill="1" applyBorder="1" applyAlignment="1">
      <alignment horizontal="center" vertical="center" wrapText="1"/>
    </xf>
    <xf numFmtId="0" fontId="11" fillId="4" borderId="112" xfId="0" applyFont="1" applyFill="1" applyBorder="1" applyAlignment="1">
      <alignment horizontal="center" vertical="center" wrapText="1"/>
    </xf>
    <xf numFmtId="0" fontId="16" fillId="2" borderId="112" xfId="0" applyFont="1" applyFill="1" applyBorder="1" applyAlignment="1" applyProtection="1">
      <alignment horizontal="center" vertical="center"/>
      <protection locked="0"/>
    </xf>
    <xf numFmtId="0" fontId="16" fillId="2" borderId="113" xfId="0" applyFont="1" applyFill="1" applyBorder="1" applyAlignment="1" applyProtection="1">
      <alignment horizontal="center" vertical="center"/>
      <protection locked="0"/>
    </xf>
    <xf numFmtId="0" fontId="12" fillId="4" borderId="57" xfId="0" applyFont="1" applyFill="1" applyBorder="1" applyAlignment="1">
      <alignment horizontal="center" vertical="center"/>
    </xf>
    <xf numFmtId="0" fontId="11" fillId="4" borderId="89" xfId="0" applyFont="1" applyFill="1" applyBorder="1" applyAlignment="1">
      <alignment horizontal="left" vertical="top"/>
    </xf>
    <xf numFmtId="0" fontId="11" fillId="4" borderId="90" xfId="0" applyFont="1" applyFill="1" applyBorder="1" applyAlignment="1">
      <alignment horizontal="left" vertical="top"/>
    </xf>
    <xf numFmtId="0" fontId="11" fillId="4" borderId="89" xfId="0" applyFont="1" applyFill="1" applyBorder="1" applyAlignment="1">
      <alignment horizontal="center" vertical="center"/>
    </xf>
    <xf numFmtId="0" fontId="11" fillId="4" borderId="90" xfId="0" applyFont="1" applyFill="1" applyBorder="1" applyAlignment="1">
      <alignment horizontal="center" vertical="center"/>
    </xf>
    <xf numFmtId="0" fontId="11" fillId="4" borderId="0" xfId="0" applyFont="1" applyFill="1" applyAlignment="1">
      <alignment horizontal="center" vertical="center"/>
    </xf>
    <xf numFmtId="0" fontId="16" fillId="4" borderId="0" xfId="0" applyFont="1" applyFill="1" applyAlignment="1">
      <alignment horizontal="center" vertical="center"/>
    </xf>
    <xf numFmtId="0" fontId="11" fillId="4" borderId="146" xfId="0" applyFont="1" applyFill="1" applyBorder="1" applyAlignment="1">
      <alignment horizontal="center" vertical="center"/>
    </xf>
    <xf numFmtId="0" fontId="11" fillId="4" borderId="147" xfId="0" applyFont="1" applyFill="1" applyBorder="1" applyAlignment="1">
      <alignment horizontal="center" vertical="center"/>
    </xf>
    <xf numFmtId="0" fontId="11" fillId="4" borderId="149" xfId="0" applyFont="1" applyFill="1" applyBorder="1" applyAlignment="1">
      <alignment horizontal="center" vertical="center"/>
    </xf>
    <xf numFmtId="0" fontId="11" fillId="4" borderId="147" xfId="0" applyFont="1" applyFill="1" applyBorder="1" applyAlignment="1">
      <alignment horizontal="left" vertical="top"/>
    </xf>
    <xf numFmtId="0" fontId="11" fillId="4" borderId="148" xfId="0" applyFont="1" applyFill="1" applyBorder="1" applyAlignment="1">
      <alignment horizontal="left" vertical="top"/>
    </xf>
    <xf numFmtId="0" fontId="11" fillId="4" borderId="137" xfId="0" applyFont="1" applyFill="1" applyBorder="1" applyAlignment="1">
      <alignment horizontal="left" vertical="top"/>
    </xf>
    <xf numFmtId="0" fontId="3" fillId="2" borderId="131" xfId="0" applyFont="1" applyFill="1" applyBorder="1" applyAlignment="1" applyProtection="1">
      <alignment horizontal="center" vertical="center" shrinkToFit="1"/>
      <protection locked="0"/>
    </xf>
    <xf numFmtId="0" fontId="11" fillId="4" borderId="126"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177" fontId="3" fillId="2" borderId="114" xfId="0" applyNumberFormat="1" applyFont="1" applyFill="1" applyBorder="1" applyAlignment="1" applyProtection="1">
      <alignment horizontal="center" vertical="center"/>
      <protection locked="0"/>
    </xf>
    <xf numFmtId="178" fontId="3" fillId="2" borderId="114" xfId="0" applyNumberFormat="1"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0" fontId="32" fillId="4" borderId="0" xfId="0" applyFont="1" applyFill="1" applyAlignment="1">
      <alignment horizontal="left" vertical="center" wrapText="1"/>
    </xf>
    <xf numFmtId="0" fontId="11" fillId="4" borderId="129" xfId="0" applyFont="1" applyFill="1" applyBorder="1" applyAlignment="1">
      <alignment horizontal="center" vertical="center"/>
    </xf>
    <xf numFmtId="0" fontId="17" fillId="2" borderId="129" xfId="0" applyFont="1" applyFill="1" applyBorder="1" applyAlignment="1" applyProtection="1">
      <alignment horizontal="center" vertical="center" shrinkToFit="1"/>
      <protection locked="0"/>
    </xf>
    <xf numFmtId="0" fontId="17" fillId="2" borderId="130" xfId="0" applyFont="1" applyFill="1" applyBorder="1" applyAlignment="1" applyProtection="1">
      <alignment horizontal="center" vertical="center" shrinkToFit="1"/>
      <protection locked="0"/>
    </xf>
    <xf numFmtId="0" fontId="18" fillId="2" borderId="130" xfId="0" applyFont="1" applyFill="1" applyBorder="1" applyAlignment="1" applyProtection="1">
      <alignment horizontal="center" vertical="center"/>
      <protection locked="0"/>
    </xf>
    <xf numFmtId="0" fontId="13" fillId="4" borderId="132" xfId="0" applyFont="1" applyFill="1" applyBorder="1" applyAlignment="1">
      <alignment horizontal="left" vertical="center"/>
    </xf>
    <xf numFmtId="0" fontId="11" fillId="4" borderId="134" xfId="0" applyFont="1" applyFill="1" applyBorder="1" applyAlignment="1">
      <alignment horizontal="left" vertical="center" wrapText="1"/>
    </xf>
    <xf numFmtId="0" fontId="11" fillId="4" borderId="132" xfId="0" applyFont="1" applyFill="1" applyBorder="1" applyAlignment="1">
      <alignment horizontal="left" vertical="center" wrapText="1"/>
    </xf>
    <xf numFmtId="0" fontId="11" fillId="4" borderId="42" xfId="0" applyFont="1" applyFill="1" applyBorder="1" applyAlignment="1">
      <alignment horizontal="left" vertical="center" wrapText="1"/>
    </xf>
    <xf numFmtId="0" fontId="11" fillId="4" borderId="129" xfId="0" applyFont="1" applyFill="1" applyBorder="1" applyAlignment="1">
      <alignment horizontal="left" vertical="center" wrapText="1"/>
    </xf>
    <xf numFmtId="0" fontId="11" fillId="4" borderId="141" xfId="0" applyFont="1" applyFill="1" applyBorder="1" applyAlignment="1">
      <alignment horizontal="center" vertical="center" wrapText="1"/>
    </xf>
    <xf numFmtId="0" fontId="11" fillId="4" borderId="141" xfId="0" applyFont="1" applyFill="1" applyBorder="1" applyAlignment="1">
      <alignment horizontal="center" vertical="center"/>
    </xf>
    <xf numFmtId="0" fontId="13" fillId="4" borderId="69" xfId="0" applyFont="1" applyFill="1" applyBorder="1" applyAlignment="1">
      <alignment horizontal="left" vertical="top"/>
    </xf>
    <xf numFmtId="0" fontId="13" fillId="4" borderId="70" xfId="0" applyFont="1" applyFill="1" applyBorder="1" applyAlignment="1">
      <alignment horizontal="left" vertical="top"/>
    </xf>
    <xf numFmtId="0" fontId="13" fillId="4" borderId="75" xfId="0" applyFont="1" applyFill="1" applyBorder="1" applyAlignment="1">
      <alignment horizontal="left" vertical="top"/>
    </xf>
    <xf numFmtId="0" fontId="13" fillId="4" borderId="61" xfId="0" applyFont="1" applyFill="1" applyBorder="1" applyAlignment="1">
      <alignment horizontal="left" vertical="top"/>
    </xf>
    <xf numFmtId="0" fontId="12" fillId="4" borderId="70" xfId="0" applyFont="1" applyFill="1" applyBorder="1" applyAlignment="1">
      <alignment horizontal="left" vertical="center" wrapText="1"/>
    </xf>
    <xf numFmtId="0" fontId="12" fillId="4" borderId="132" xfId="0" applyFont="1" applyFill="1" applyBorder="1" applyAlignment="1">
      <alignment horizontal="left" vertical="center" wrapText="1"/>
    </xf>
    <xf numFmtId="0" fontId="12" fillId="4" borderId="61" xfId="0" applyFont="1" applyFill="1" applyBorder="1" applyAlignment="1">
      <alignment horizontal="left" vertical="center" wrapText="1"/>
    </xf>
    <xf numFmtId="0" fontId="12" fillId="4" borderId="130" xfId="0" applyFont="1" applyFill="1" applyBorder="1" applyAlignment="1">
      <alignment horizontal="left" vertical="center" wrapText="1"/>
    </xf>
    <xf numFmtId="0" fontId="11" fillId="4" borderId="71" xfId="0" applyFont="1" applyFill="1" applyBorder="1" applyAlignment="1">
      <alignment horizontal="center" vertical="center"/>
    </xf>
    <xf numFmtId="0" fontId="11" fillId="4" borderId="76" xfId="0" applyFont="1" applyFill="1" applyBorder="1" applyAlignment="1">
      <alignment horizontal="center" vertical="center"/>
    </xf>
    <xf numFmtId="0" fontId="11" fillId="4" borderId="70" xfId="0" applyFont="1" applyFill="1" applyBorder="1" applyAlignment="1">
      <alignment horizontal="distributed" vertical="center" wrapText="1"/>
    </xf>
    <xf numFmtId="0" fontId="11" fillId="4" borderId="70" xfId="0" applyFont="1" applyFill="1" applyBorder="1" applyAlignment="1">
      <alignment horizontal="distributed" vertical="center"/>
    </xf>
    <xf numFmtId="0" fontId="11" fillId="4" borderId="61" xfId="0" applyFont="1" applyFill="1" applyBorder="1" applyAlignment="1">
      <alignment horizontal="distributed" vertical="center"/>
    </xf>
    <xf numFmtId="0" fontId="11" fillId="4" borderId="0" xfId="0" applyFont="1" applyFill="1" applyBorder="1" applyAlignment="1">
      <alignment horizontal="distributed" vertical="center"/>
    </xf>
    <xf numFmtId="0" fontId="11" fillId="4" borderId="97" xfId="0" applyFont="1" applyFill="1" applyBorder="1" applyAlignment="1">
      <alignment horizontal="center" vertical="center"/>
    </xf>
    <xf numFmtId="0" fontId="11" fillId="4" borderId="63" xfId="0" applyFont="1" applyFill="1" applyBorder="1" applyAlignment="1">
      <alignment horizontal="center" vertical="center"/>
    </xf>
    <xf numFmtId="38" fontId="19" fillId="2" borderId="110" xfId="1" applyFont="1" applyFill="1" applyBorder="1" applyAlignment="1" applyProtection="1">
      <alignment horizontal="right" vertical="center" shrinkToFit="1"/>
      <protection locked="0"/>
    </xf>
    <xf numFmtId="38" fontId="19" fillId="2" borderId="70" xfId="1" applyFont="1" applyFill="1" applyBorder="1" applyAlignment="1" applyProtection="1">
      <alignment horizontal="right" vertical="center" shrinkToFit="1"/>
      <protection locked="0"/>
    </xf>
    <xf numFmtId="38" fontId="19" fillId="2" borderId="77" xfId="1" applyFont="1" applyFill="1" applyBorder="1" applyAlignment="1" applyProtection="1">
      <alignment horizontal="right" vertical="center" shrinkToFit="1"/>
      <protection locked="0"/>
    </xf>
    <xf numFmtId="38" fontId="19" fillId="2" borderId="0" xfId="1" applyFont="1" applyFill="1" applyBorder="1" applyAlignment="1" applyProtection="1">
      <alignment horizontal="right" vertical="center" shrinkToFit="1"/>
      <protection locked="0"/>
    </xf>
    <xf numFmtId="38" fontId="19" fillId="2" borderId="79" xfId="1" applyFont="1" applyFill="1" applyBorder="1" applyAlignment="1" applyProtection="1">
      <alignment horizontal="right" vertical="center" shrinkToFit="1"/>
      <protection locked="0"/>
    </xf>
    <xf numFmtId="38" fontId="19" fillId="2" borderId="61" xfId="1" applyFont="1" applyFill="1" applyBorder="1" applyAlignment="1" applyProtection="1">
      <alignment horizontal="right" vertical="center" shrinkToFit="1"/>
      <protection locked="0"/>
    </xf>
    <xf numFmtId="176" fontId="19" fillId="4" borderId="110" xfId="0" applyNumberFormat="1" applyFont="1" applyFill="1" applyBorder="1" applyAlignment="1" applyProtection="1">
      <alignment horizontal="right" vertical="center" shrinkToFit="1"/>
    </xf>
    <xf numFmtId="176" fontId="19" fillId="4" borderId="70" xfId="0" applyNumberFormat="1" applyFont="1" applyFill="1" applyBorder="1" applyAlignment="1" applyProtection="1">
      <alignment horizontal="right" vertical="center" shrinkToFit="1"/>
    </xf>
    <xf numFmtId="176" fontId="19" fillId="4" borderId="77" xfId="0" applyNumberFormat="1" applyFont="1" applyFill="1" applyBorder="1" applyAlignment="1" applyProtection="1">
      <alignment horizontal="right" vertical="center" shrinkToFit="1"/>
    </xf>
    <xf numFmtId="176" fontId="19" fillId="4" borderId="0" xfId="0" applyNumberFormat="1" applyFont="1" applyFill="1" applyBorder="1" applyAlignment="1" applyProtection="1">
      <alignment horizontal="right" vertical="center" shrinkToFit="1"/>
    </xf>
    <xf numFmtId="0" fontId="11" fillId="4" borderId="69" xfId="0" applyFont="1" applyFill="1" applyBorder="1" applyAlignment="1">
      <alignment horizontal="center" wrapText="1"/>
    </xf>
    <xf numFmtId="0" fontId="11" fillId="4" borderId="70" xfId="0" applyFont="1" applyFill="1" applyBorder="1" applyAlignment="1">
      <alignment horizontal="center"/>
    </xf>
    <xf numFmtId="0" fontId="11" fillId="4" borderId="132" xfId="0" applyFont="1" applyFill="1" applyBorder="1" applyAlignment="1">
      <alignment horizontal="center"/>
    </xf>
    <xf numFmtId="0" fontId="11" fillId="4" borderId="72" xfId="0" applyFont="1" applyFill="1" applyBorder="1" applyAlignment="1">
      <alignment horizontal="center"/>
    </xf>
    <xf numFmtId="0" fontId="11" fillId="4" borderId="0" xfId="0" applyFont="1" applyFill="1" applyBorder="1" applyAlignment="1">
      <alignment horizontal="center"/>
    </xf>
    <xf numFmtId="0" fontId="11" fillId="4" borderId="129" xfId="0" applyFont="1" applyFill="1" applyBorder="1" applyAlignment="1">
      <alignment horizontal="center"/>
    </xf>
    <xf numFmtId="0" fontId="11" fillId="4" borderId="75" xfId="0" applyFont="1" applyFill="1" applyBorder="1" applyAlignment="1">
      <alignment horizontal="center"/>
    </xf>
    <xf numFmtId="0" fontId="11" fillId="4" borderId="61" xfId="0" applyFont="1" applyFill="1" applyBorder="1" applyAlignment="1">
      <alignment horizontal="center"/>
    </xf>
    <xf numFmtId="0" fontId="11" fillId="4" borderId="130" xfId="0" applyFont="1" applyFill="1" applyBorder="1" applyAlignment="1">
      <alignment horizontal="center"/>
    </xf>
    <xf numFmtId="0" fontId="11" fillId="4" borderId="144" xfId="0" applyFont="1" applyFill="1" applyBorder="1" applyAlignment="1">
      <alignment horizontal="center" vertical="center"/>
    </xf>
    <xf numFmtId="0" fontId="11" fillId="4" borderId="144" xfId="0" applyFont="1" applyFill="1" applyBorder="1" applyAlignment="1">
      <alignment horizontal="left" vertical="center"/>
    </xf>
    <xf numFmtId="0" fontId="11" fillId="4" borderId="133" xfId="0" applyFont="1" applyFill="1" applyBorder="1" applyAlignment="1">
      <alignment horizontal="center" vertical="center" wrapText="1"/>
    </xf>
    <xf numFmtId="0" fontId="11" fillId="4" borderId="130" xfId="0" applyFont="1" applyFill="1" applyBorder="1" applyAlignment="1">
      <alignment horizontal="center" vertical="center" wrapText="1"/>
    </xf>
    <xf numFmtId="0" fontId="11" fillId="4" borderId="143" xfId="0" applyFont="1" applyFill="1" applyBorder="1" applyAlignment="1">
      <alignment horizontal="center" vertical="center"/>
    </xf>
    <xf numFmtId="0" fontId="11" fillId="4" borderId="142" xfId="0" applyFont="1" applyFill="1" applyBorder="1" applyAlignment="1">
      <alignment horizontal="center" vertical="center"/>
    </xf>
    <xf numFmtId="0" fontId="11" fillId="4" borderId="145" xfId="0" applyFont="1" applyFill="1" applyBorder="1" applyAlignment="1">
      <alignment horizontal="center" vertical="center"/>
    </xf>
    <xf numFmtId="0" fontId="11" fillId="4" borderId="134" xfId="0" applyFont="1" applyFill="1" applyBorder="1" applyAlignment="1">
      <alignment horizontal="center" vertical="center" textRotation="255"/>
    </xf>
    <xf numFmtId="0" fontId="11" fillId="4" borderId="70" xfId="0" applyFont="1" applyFill="1" applyBorder="1" applyAlignment="1">
      <alignment horizontal="center" vertical="center" textRotation="255"/>
    </xf>
    <xf numFmtId="0" fontId="11" fillId="4" borderId="42" xfId="0" applyFont="1" applyFill="1" applyBorder="1" applyAlignment="1">
      <alignment horizontal="center" vertical="center" textRotation="255"/>
    </xf>
    <xf numFmtId="0" fontId="11" fillId="4" borderId="0" xfId="0" applyFont="1" applyFill="1" applyBorder="1" applyAlignment="1">
      <alignment horizontal="center" vertical="center" textRotation="255"/>
    </xf>
    <xf numFmtId="0" fontId="11" fillId="4" borderId="133" xfId="0" applyFont="1" applyFill="1" applyBorder="1" applyAlignment="1">
      <alignment horizontal="center" vertical="center" textRotation="255"/>
    </xf>
    <xf numFmtId="0" fontId="11" fillId="4" borderId="61" xfId="0" applyFont="1" applyFill="1" applyBorder="1" applyAlignment="1">
      <alignment horizontal="center" vertical="center" textRotation="255"/>
    </xf>
    <xf numFmtId="0" fontId="11" fillId="4" borderId="82" xfId="0" applyFont="1" applyFill="1" applyBorder="1" applyAlignment="1">
      <alignment horizontal="center" vertical="center"/>
    </xf>
    <xf numFmtId="0" fontId="11" fillId="4" borderId="98" xfId="0" applyFont="1" applyFill="1" applyBorder="1" applyAlignment="1">
      <alignment horizontal="center" vertical="center"/>
    </xf>
    <xf numFmtId="0" fontId="11" fillId="4" borderId="82" xfId="0" applyFont="1" applyFill="1" applyBorder="1" applyAlignment="1">
      <alignment horizontal="center" vertical="center" wrapText="1"/>
    </xf>
    <xf numFmtId="0" fontId="11" fillId="4" borderId="75" xfId="0" applyFont="1" applyFill="1" applyBorder="1" applyAlignment="1">
      <alignment horizontal="center" vertical="center" wrapText="1"/>
    </xf>
    <xf numFmtId="0" fontId="11" fillId="4" borderId="80" xfId="0" applyFont="1" applyFill="1" applyBorder="1" applyAlignment="1">
      <alignment horizontal="center" vertical="center" wrapText="1"/>
    </xf>
    <xf numFmtId="0" fontId="11" fillId="4" borderId="69" xfId="0" applyFont="1" applyFill="1" applyBorder="1" applyAlignment="1">
      <alignment horizontal="left" vertical="top"/>
    </xf>
    <xf numFmtId="0" fontId="11" fillId="4" borderId="70" xfId="0" applyFont="1" applyFill="1" applyBorder="1" applyAlignment="1">
      <alignment horizontal="left" vertical="top"/>
    </xf>
    <xf numFmtId="0" fontId="11" fillId="4" borderId="132" xfId="0" applyFont="1" applyFill="1" applyBorder="1" applyAlignment="1">
      <alignment horizontal="left" vertical="top"/>
    </xf>
    <xf numFmtId="0" fontId="11" fillId="4" borderId="75" xfId="0" applyFont="1" applyFill="1" applyBorder="1" applyAlignment="1">
      <alignment horizontal="left" vertical="top"/>
    </xf>
    <xf numFmtId="0" fontId="11" fillId="4" borderId="61" xfId="0" applyFont="1" applyFill="1" applyBorder="1" applyAlignment="1">
      <alignment horizontal="left" vertical="top"/>
    </xf>
    <xf numFmtId="0" fontId="11" fillId="4" borderId="130" xfId="0" applyFont="1" applyFill="1" applyBorder="1" applyAlignment="1">
      <alignment horizontal="left" vertical="top"/>
    </xf>
    <xf numFmtId="0" fontId="19" fillId="2" borderId="28" xfId="0" applyFont="1" applyFill="1" applyBorder="1" applyAlignment="1" applyProtection="1">
      <alignment horizontal="center" vertical="center"/>
      <protection locked="0"/>
    </xf>
    <xf numFmtId="0" fontId="19" fillId="2" borderId="29" xfId="0" applyFont="1" applyFill="1" applyBorder="1" applyAlignment="1" applyProtection="1">
      <alignment horizontal="center" vertical="center"/>
      <protection locked="0"/>
    </xf>
    <xf numFmtId="0" fontId="11" fillId="4" borderId="123" xfId="0" applyFont="1" applyFill="1" applyBorder="1" applyAlignment="1">
      <alignment horizontal="left" vertical="center" wrapText="1"/>
    </xf>
    <xf numFmtId="0" fontId="11" fillId="4" borderId="81" xfId="0" applyFont="1" applyFill="1" applyBorder="1" applyAlignment="1">
      <alignment horizontal="left" vertical="center" wrapText="1"/>
    </xf>
    <xf numFmtId="0" fontId="11" fillId="4" borderId="90" xfId="0" applyFont="1" applyFill="1" applyBorder="1" applyAlignment="1">
      <alignment horizontal="left" vertical="center" wrapText="1"/>
    </xf>
    <xf numFmtId="0" fontId="3" fillId="2" borderId="123" xfId="0" applyFont="1" applyFill="1" applyBorder="1" applyAlignment="1" applyProtection="1">
      <alignment horizontal="center" vertical="center" wrapText="1"/>
      <protection locked="0"/>
    </xf>
    <xf numFmtId="0" fontId="3" fillId="2" borderId="81" xfId="0" applyFont="1" applyFill="1" applyBorder="1" applyAlignment="1" applyProtection="1">
      <alignment horizontal="center" vertical="center" wrapText="1"/>
      <protection locked="0"/>
    </xf>
    <xf numFmtId="0" fontId="3" fillId="2" borderId="90" xfId="0" applyFont="1" applyFill="1" applyBorder="1" applyAlignment="1" applyProtection="1">
      <alignment horizontal="center" vertical="center" wrapText="1"/>
      <protection locked="0"/>
    </xf>
    <xf numFmtId="0" fontId="11" fillId="4" borderId="118" xfId="0" applyFont="1" applyFill="1" applyBorder="1" applyAlignment="1">
      <alignment horizontal="center" vertical="distributed" textRotation="255" wrapText="1"/>
    </xf>
    <xf numFmtId="0" fontId="11" fillId="4" borderId="0" xfId="0" applyFont="1" applyFill="1" applyBorder="1" applyAlignment="1">
      <alignment horizontal="center" vertical="distributed" textRotation="255" wrapText="1"/>
    </xf>
    <xf numFmtId="0" fontId="11" fillId="4" borderId="78" xfId="0" applyFont="1" applyFill="1" applyBorder="1" applyAlignment="1">
      <alignment horizontal="center" vertical="distributed" textRotation="255" wrapText="1"/>
    </xf>
    <xf numFmtId="3" fontId="19" fillId="4" borderId="77" xfId="1" applyNumberFormat="1" applyFont="1" applyFill="1" applyBorder="1" applyAlignment="1">
      <alignment horizontal="right" vertical="center" shrinkToFit="1"/>
    </xf>
    <xf numFmtId="3" fontId="19" fillId="4" borderId="0" xfId="1" applyNumberFormat="1" applyFont="1" applyFill="1" applyBorder="1" applyAlignment="1">
      <alignment horizontal="right" vertical="center" shrinkToFit="1"/>
    </xf>
    <xf numFmtId="0" fontId="19" fillId="4" borderId="77" xfId="0" applyFont="1" applyFill="1" applyBorder="1" applyAlignment="1">
      <alignment horizontal="right" vertical="center" shrinkToFit="1"/>
    </xf>
    <xf numFmtId="0" fontId="19" fillId="4" borderId="0" xfId="0" applyFont="1" applyFill="1" applyBorder="1" applyAlignment="1">
      <alignment horizontal="right" vertical="center" shrinkToFit="1"/>
    </xf>
    <xf numFmtId="38" fontId="19" fillId="4" borderId="77" xfId="1" applyFont="1" applyFill="1" applyBorder="1" applyAlignment="1">
      <alignment horizontal="right" vertical="center" shrinkToFit="1"/>
    </xf>
    <xf numFmtId="38" fontId="19" fillId="4" borderId="0" xfId="1" applyFont="1" applyFill="1" applyBorder="1" applyAlignment="1">
      <alignment horizontal="right" vertical="center" shrinkToFit="1"/>
    </xf>
    <xf numFmtId="0" fontId="11" fillId="4" borderId="9" xfId="0" applyFont="1" applyFill="1" applyBorder="1" applyAlignment="1">
      <alignment horizontal="center" vertical="center" shrinkToFit="1"/>
    </xf>
    <xf numFmtId="0" fontId="11" fillId="4" borderId="82" xfId="0" applyFont="1" applyFill="1" applyBorder="1" applyAlignment="1">
      <alignment horizontal="center" vertical="center" textRotation="255"/>
    </xf>
    <xf numFmtId="0" fontId="11" fillId="4" borderId="78" xfId="0" applyFont="1" applyFill="1" applyBorder="1" applyAlignment="1">
      <alignment horizontal="center" vertical="center" textRotation="255"/>
    </xf>
    <xf numFmtId="0" fontId="11" fillId="4" borderId="80" xfId="0" applyFont="1" applyFill="1" applyBorder="1" applyAlignment="1">
      <alignment horizontal="center" vertical="center" textRotation="255"/>
    </xf>
    <xf numFmtId="0" fontId="3" fillId="2" borderId="0"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3" fillId="2" borderId="118"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129" xfId="0" applyFont="1" applyFill="1" applyBorder="1" applyAlignment="1" applyProtection="1">
      <alignment horizontal="left" vertical="center"/>
      <protection locked="0"/>
    </xf>
    <xf numFmtId="0" fontId="3" fillId="2" borderId="119" xfId="0" applyFont="1" applyFill="1" applyBorder="1" applyAlignment="1" applyProtection="1">
      <alignment horizontal="left" vertical="center"/>
      <protection locked="0"/>
    </xf>
    <xf numFmtId="0" fontId="3" fillId="2" borderId="61" xfId="0" applyFont="1" applyFill="1" applyBorder="1" applyAlignment="1" applyProtection="1">
      <alignment horizontal="left" vertical="center"/>
      <protection locked="0"/>
    </xf>
    <xf numFmtId="0" fontId="3" fillId="2" borderId="130" xfId="0" applyFont="1" applyFill="1" applyBorder="1" applyAlignment="1" applyProtection="1">
      <alignment horizontal="left" vertical="center"/>
      <protection locked="0"/>
    </xf>
    <xf numFmtId="0" fontId="11" fillId="2" borderId="65"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76" xfId="0" applyFont="1" applyFill="1" applyBorder="1" applyAlignment="1" applyProtection="1">
      <alignment horizontal="center" vertical="center"/>
      <protection locked="0"/>
    </xf>
    <xf numFmtId="0" fontId="11" fillId="2" borderId="138" xfId="0" applyFont="1" applyFill="1" applyBorder="1" applyAlignment="1" applyProtection="1">
      <alignment horizontal="center" vertical="center"/>
      <protection locked="0"/>
    </xf>
    <xf numFmtId="0" fontId="11" fillId="2" borderId="130" xfId="0" applyFont="1" applyFill="1" applyBorder="1" applyAlignment="1" applyProtection="1">
      <alignment horizontal="center" vertical="center"/>
      <protection locked="0"/>
    </xf>
    <xf numFmtId="0" fontId="3" fillId="2" borderId="96" xfId="0" applyFont="1" applyFill="1" applyBorder="1" applyAlignment="1" applyProtection="1">
      <alignment horizontal="center" vertical="center" wrapText="1"/>
      <protection locked="0"/>
    </xf>
    <xf numFmtId="0" fontId="3" fillId="2" borderId="116"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2" borderId="74"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109" xfId="0" applyFont="1" applyFill="1" applyBorder="1" applyAlignment="1" applyProtection="1">
      <alignment horizontal="center" vertical="center" wrapText="1"/>
      <protection locked="0"/>
    </xf>
    <xf numFmtId="0" fontId="11" fillId="4" borderId="97" xfId="0" applyFont="1" applyFill="1" applyBorder="1" applyAlignment="1">
      <alignment horizontal="center" vertical="center" wrapText="1"/>
    </xf>
    <xf numFmtId="0" fontId="11" fillId="4" borderId="96"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135" xfId="0" applyFont="1" applyFill="1" applyBorder="1" applyAlignment="1">
      <alignment horizontal="left" vertical="center" wrapText="1"/>
    </xf>
    <xf numFmtId="0" fontId="11" fillId="4" borderId="136" xfId="0" applyFont="1" applyFill="1" applyBorder="1" applyAlignment="1">
      <alignment horizontal="left" vertical="center" wrapText="1"/>
    </xf>
    <xf numFmtId="0" fontId="11" fillId="4" borderId="137" xfId="0" applyFont="1" applyFill="1" applyBorder="1" applyAlignment="1">
      <alignment horizontal="left" vertical="center" wrapText="1"/>
    </xf>
    <xf numFmtId="0" fontId="11" fillId="4" borderId="58" xfId="0" applyFont="1" applyFill="1" applyBorder="1" applyAlignment="1">
      <alignment horizontal="center" vertical="center" wrapText="1"/>
    </xf>
    <xf numFmtId="0" fontId="11" fillId="4" borderId="63" xfId="0" applyFont="1" applyFill="1" applyBorder="1" applyAlignment="1">
      <alignment horizontal="center" vertical="center" wrapText="1"/>
    </xf>
    <xf numFmtId="0" fontId="11" fillId="4" borderId="60" xfId="0" applyFont="1" applyFill="1" applyBorder="1" applyAlignment="1">
      <alignment horizontal="center" vertical="center"/>
    </xf>
    <xf numFmtId="0" fontId="19" fillId="2" borderId="63" xfId="0" applyFont="1" applyFill="1" applyBorder="1" applyAlignment="1" applyProtection="1">
      <alignment horizontal="center" vertical="center"/>
      <protection locked="0"/>
    </xf>
    <xf numFmtId="0" fontId="19" fillId="2" borderId="9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9" fillId="2" borderId="139" xfId="0" applyFont="1" applyFill="1" applyBorder="1" applyAlignment="1" applyProtection="1">
      <alignment horizontal="center" vertical="center"/>
      <protection locked="0"/>
    </xf>
    <xf numFmtId="0" fontId="19" fillId="2" borderId="140" xfId="0" applyFont="1" applyFill="1" applyBorder="1" applyAlignment="1" applyProtection="1">
      <alignment horizontal="center" vertical="center"/>
      <protection locked="0"/>
    </xf>
    <xf numFmtId="0" fontId="35" fillId="4" borderId="0" xfId="0" applyFont="1" applyFill="1" applyAlignment="1">
      <alignment horizontal="left" wrapText="1"/>
    </xf>
    <xf numFmtId="0" fontId="35" fillId="4" borderId="0" xfId="0" applyFont="1" applyFill="1" applyAlignment="1">
      <alignment horizontal="left"/>
    </xf>
    <xf numFmtId="0" fontId="35" fillId="4" borderId="61" xfId="0" applyFont="1" applyFill="1" applyBorder="1" applyAlignment="1">
      <alignment horizontal="left"/>
    </xf>
    <xf numFmtId="38" fontId="11" fillId="4" borderId="110" xfId="0" applyNumberFormat="1" applyFont="1" applyFill="1" applyBorder="1" applyAlignment="1">
      <alignment horizontal="right" vertical="center" shrinkToFit="1"/>
    </xf>
    <xf numFmtId="38" fontId="11" fillId="4" borderId="79" xfId="0" applyNumberFormat="1" applyFont="1" applyFill="1" applyBorder="1" applyAlignment="1">
      <alignment horizontal="right" vertical="center" shrinkToFit="1"/>
    </xf>
    <xf numFmtId="0" fontId="11" fillId="4" borderId="134" xfId="0" applyFont="1" applyFill="1" applyBorder="1" applyAlignment="1">
      <alignment horizontal="center" vertical="center" wrapText="1"/>
    </xf>
    <xf numFmtId="0" fontId="11" fillId="4" borderId="116" xfId="0" applyFont="1" applyFill="1" applyBorder="1" applyAlignment="1">
      <alignment horizontal="center" vertical="center"/>
    </xf>
    <xf numFmtId="38" fontId="11" fillId="4" borderId="97" xfId="0" applyNumberFormat="1" applyFont="1" applyFill="1" applyBorder="1" applyAlignment="1">
      <alignment horizontal="right" vertical="center" shrinkToFit="1"/>
    </xf>
    <xf numFmtId="38" fontId="11" fillId="4" borderId="173" xfId="0" applyNumberFormat="1" applyFont="1" applyFill="1" applyBorder="1" applyAlignment="1">
      <alignment horizontal="right" vertical="center" shrinkToFit="1"/>
    </xf>
    <xf numFmtId="38" fontId="11" fillId="4" borderId="96" xfId="0" applyNumberFormat="1" applyFont="1" applyFill="1" applyBorder="1" applyAlignment="1">
      <alignment horizontal="right" vertical="center" shrinkToFit="1"/>
    </xf>
    <xf numFmtId="38" fontId="11" fillId="4" borderId="18" xfId="0" applyNumberFormat="1" applyFont="1" applyFill="1" applyBorder="1" applyAlignment="1">
      <alignment horizontal="right" vertical="center" shrinkToFit="1"/>
    </xf>
    <xf numFmtId="38" fontId="11" fillId="4" borderId="169" xfId="0" applyNumberFormat="1" applyFont="1" applyFill="1" applyBorder="1" applyAlignment="1">
      <alignment horizontal="right" vertical="center" shrinkToFit="1"/>
    </xf>
    <xf numFmtId="0" fontId="11" fillId="4" borderId="71" xfId="0" applyFont="1" applyFill="1" applyBorder="1" applyAlignment="1">
      <alignment horizontal="center" vertical="center" wrapText="1"/>
    </xf>
    <xf numFmtId="0" fontId="11" fillId="4" borderId="76" xfId="0" applyFont="1" applyFill="1" applyBorder="1" applyAlignment="1">
      <alignment horizontal="center" vertical="center" wrapText="1"/>
    </xf>
    <xf numFmtId="0" fontId="11" fillId="4" borderId="109" xfId="0" applyFont="1" applyFill="1" applyBorder="1" applyAlignment="1">
      <alignment horizontal="center" vertical="center"/>
    </xf>
    <xf numFmtId="38" fontId="11" fillId="4" borderId="98" xfId="0" applyNumberFormat="1" applyFont="1" applyFill="1" applyBorder="1" applyAlignment="1">
      <alignment horizontal="right" vertical="center" shrinkToFit="1"/>
    </xf>
    <xf numFmtId="38" fontId="11" fillId="4" borderId="29" xfId="0" applyNumberFormat="1" applyFont="1" applyFill="1" applyBorder="1" applyAlignment="1">
      <alignment horizontal="right" vertical="center" shrinkToFit="1"/>
    </xf>
    <xf numFmtId="0" fontId="11" fillId="4" borderId="172" xfId="0" applyFont="1" applyFill="1" applyBorder="1" applyAlignment="1">
      <alignment horizontal="center" vertical="center" textRotation="255"/>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8" xfId="0" applyFont="1" applyFill="1" applyBorder="1" applyAlignment="1">
      <alignment horizontal="center" vertical="center" textRotation="255"/>
    </xf>
    <xf numFmtId="0" fontId="11" fillId="4" borderId="29" xfId="0" applyFont="1" applyFill="1" applyBorder="1" applyAlignment="1">
      <alignment horizontal="center" vertical="center" textRotation="255"/>
    </xf>
    <xf numFmtId="0" fontId="11" fillId="4" borderId="65" xfId="0" applyFont="1" applyFill="1" applyBorder="1" applyAlignment="1">
      <alignment horizontal="center" vertical="center"/>
    </xf>
    <xf numFmtId="0" fontId="11" fillId="4" borderId="66" xfId="0" applyFont="1" applyFill="1" applyBorder="1" applyAlignment="1">
      <alignment horizontal="center" vertical="center"/>
    </xf>
    <xf numFmtId="0" fontId="11" fillId="4" borderId="33" xfId="0" applyFont="1" applyFill="1" applyBorder="1" applyAlignment="1">
      <alignment horizontal="center" vertical="center"/>
    </xf>
    <xf numFmtId="38" fontId="11" fillId="2" borderId="62" xfId="0" applyNumberFormat="1" applyFont="1" applyFill="1" applyBorder="1" applyAlignment="1" applyProtection="1">
      <alignment horizontal="right" vertical="center" shrinkToFit="1"/>
      <protection locked="0"/>
    </xf>
    <xf numFmtId="38" fontId="11" fillId="2" borderId="64" xfId="0" applyNumberFormat="1" applyFont="1" applyFill="1" applyBorder="1" applyAlignment="1" applyProtection="1">
      <alignment horizontal="right" vertical="center" shrinkToFit="1"/>
      <protection locked="0"/>
    </xf>
    <xf numFmtId="38" fontId="11" fillId="2" borderId="15" xfId="0" applyNumberFormat="1" applyFont="1" applyFill="1" applyBorder="1" applyAlignment="1" applyProtection="1">
      <alignment horizontal="right" vertical="center" shrinkToFit="1"/>
      <protection locked="0"/>
    </xf>
    <xf numFmtId="38" fontId="11" fillId="2" borderId="6" xfId="0" applyNumberFormat="1" applyFont="1" applyFill="1" applyBorder="1" applyAlignment="1" applyProtection="1">
      <alignment horizontal="right" vertical="center" shrinkToFit="1"/>
      <protection locked="0"/>
    </xf>
    <xf numFmtId="38" fontId="11" fillId="2" borderId="65" xfId="0" applyNumberFormat="1" applyFont="1" applyFill="1" applyBorder="1" applyAlignment="1" applyProtection="1">
      <alignment horizontal="right" vertical="center" shrinkToFit="1"/>
      <protection locked="0"/>
    </xf>
    <xf numFmtId="38" fontId="11" fillId="2" borderId="67" xfId="0" applyNumberFormat="1" applyFont="1" applyFill="1" applyBorder="1" applyAlignment="1" applyProtection="1">
      <alignment horizontal="right" vertical="center" shrinkToFit="1"/>
      <protection locked="0"/>
    </xf>
    <xf numFmtId="0" fontId="11" fillId="2" borderId="65" xfId="0" applyFont="1" applyFill="1" applyBorder="1" applyAlignment="1" applyProtection="1">
      <alignment horizontal="right" vertical="center"/>
      <protection locked="0"/>
    </xf>
    <xf numFmtId="0" fontId="11" fillId="2" borderId="66" xfId="0" applyFont="1" applyFill="1" applyBorder="1" applyAlignment="1" applyProtection="1">
      <alignment horizontal="right" vertical="center"/>
      <protection locked="0"/>
    </xf>
    <xf numFmtId="0" fontId="11" fillId="2" borderId="67" xfId="0" applyFont="1" applyFill="1" applyBorder="1" applyAlignment="1" applyProtection="1">
      <alignment horizontal="right" vertical="center"/>
      <protection locked="0"/>
    </xf>
    <xf numFmtId="0" fontId="11" fillId="2" borderId="68" xfId="0" applyFont="1" applyFill="1" applyBorder="1" applyAlignment="1" applyProtection="1">
      <alignment horizontal="right" vertical="center"/>
      <protection locked="0"/>
    </xf>
    <xf numFmtId="0" fontId="11" fillId="2" borderId="79" xfId="0" applyFont="1" applyFill="1" applyBorder="1" applyAlignment="1" applyProtection="1">
      <alignment horizontal="right" vertical="center"/>
      <protection locked="0"/>
    </xf>
    <xf numFmtId="0" fontId="11" fillId="2" borderId="61" xfId="0" applyFont="1" applyFill="1" applyBorder="1" applyAlignment="1" applyProtection="1">
      <alignment horizontal="right" vertical="center"/>
      <protection locked="0"/>
    </xf>
    <xf numFmtId="0" fontId="11" fillId="4" borderId="66" xfId="0" applyFont="1" applyFill="1" applyBorder="1" applyAlignment="1">
      <alignment horizontal="center" vertical="center" wrapText="1"/>
    </xf>
    <xf numFmtId="0" fontId="11" fillId="4" borderId="68" xfId="0" applyFont="1" applyFill="1" applyBorder="1" applyAlignment="1">
      <alignment horizontal="center" vertical="center" wrapText="1"/>
    </xf>
    <xf numFmtId="0" fontId="11" fillId="4" borderId="171" xfId="0" applyFont="1" applyFill="1" applyBorder="1" applyAlignment="1">
      <alignment horizontal="center" vertical="center" textRotation="255"/>
    </xf>
    <xf numFmtId="0" fontId="11" fillId="4" borderId="1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6" xfId="0" applyFont="1" applyFill="1" applyBorder="1" applyAlignment="1">
      <alignment horizontal="center" vertical="center" wrapText="1"/>
    </xf>
    <xf numFmtId="0" fontId="11" fillId="4" borderId="77"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114" xfId="0" applyFont="1" applyFill="1" applyBorder="1" applyAlignment="1">
      <alignment horizontal="center" vertical="center" wrapText="1"/>
    </xf>
    <xf numFmtId="0" fontId="11" fillId="4" borderId="125" xfId="0" applyFont="1" applyFill="1" applyBorder="1" applyAlignment="1">
      <alignment horizontal="center" vertical="center" wrapText="1"/>
    </xf>
    <xf numFmtId="0" fontId="11" fillId="4" borderId="174" xfId="0" applyFont="1" applyFill="1" applyBorder="1" applyAlignment="1">
      <alignment horizontal="center" vertical="center"/>
    </xf>
    <xf numFmtId="0" fontId="11" fillId="4" borderId="175" xfId="0" applyFont="1" applyFill="1" applyBorder="1" applyAlignment="1">
      <alignment horizontal="center" vertical="center"/>
    </xf>
    <xf numFmtId="0" fontId="11" fillId="4" borderId="152" xfId="0" applyFont="1" applyFill="1" applyBorder="1" applyAlignment="1">
      <alignment horizontal="center" vertical="center"/>
    </xf>
    <xf numFmtId="0" fontId="11" fillId="4" borderId="115" xfId="0" applyFont="1" applyFill="1" applyBorder="1" applyAlignment="1">
      <alignment horizontal="center" vertical="center"/>
    </xf>
    <xf numFmtId="0" fontId="11" fillId="4" borderId="88"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87" xfId="0" applyFont="1" applyFill="1" applyBorder="1" applyAlignment="1">
      <alignment horizontal="center" vertical="center" wrapText="1"/>
    </xf>
    <xf numFmtId="0" fontId="11" fillId="4" borderId="115" xfId="0" applyFont="1" applyFill="1" applyBorder="1" applyAlignment="1">
      <alignment horizontal="center" vertical="center" wrapText="1"/>
    </xf>
    <xf numFmtId="0" fontId="11" fillId="4" borderId="163" xfId="0" applyFont="1" applyFill="1" applyBorder="1" applyAlignment="1">
      <alignment horizontal="center" vertical="center" wrapText="1"/>
    </xf>
    <xf numFmtId="0" fontId="0" fillId="4" borderId="146" xfId="0" applyFill="1" applyBorder="1" applyAlignment="1">
      <alignment horizontal="center" vertical="center"/>
    </xf>
    <xf numFmtId="0" fontId="0" fillId="4" borderId="149" xfId="0" applyFill="1" applyBorder="1" applyAlignment="1">
      <alignment horizontal="center" vertical="center"/>
    </xf>
    <xf numFmtId="0" fontId="0" fillId="4" borderId="148" xfId="0" applyFill="1" applyBorder="1" applyAlignment="1">
      <alignment horizontal="center" vertical="center"/>
    </xf>
    <xf numFmtId="0" fontId="0" fillId="4" borderId="137" xfId="0" applyFill="1" applyBorder="1" applyAlignment="1">
      <alignment horizontal="center" vertical="center"/>
    </xf>
    <xf numFmtId="0" fontId="0" fillId="4" borderId="183" xfId="0" applyFill="1" applyBorder="1" applyAlignment="1">
      <alignment horizontal="center" vertical="center"/>
    </xf>
    <xf numFmtId="0" fontId="0" fillId="4" borderId="199" xfId="0" applyFill="1" applyBorder="1" applyAlignment="1">
      <alignment horizontal="center" vertical="center"/>
    </xf>
    <xf numFmtId="0" fontId="0" fillId="4" borderId="95" xfId="0" applyFill="1" applyBorder="1" applyAlignment="1">
      <alignment horizontal="center" vertical="center"/>
    </xf>
    <xf numFmtId="0" fontId="0" fillId="4" borderId="21" xfId="0" applyFill="1" applyBorder="1" applyAlignment="1">
      <alignment horizontal="center" vertical="center"/>
    </xf>
    <xf numFmtId="0" fontId="0" fillId="4" borderId="96" xfId="0" applyFill="1" applyBorder="1" applyAlignment="1">
      <alignment horizontal="center" vertical="center"/>
    </xf>
    <xf numFmtId="0" fontId="0" fillId="4" borderId="116" xfId="0" applyFill="1" applyBorder="1" applyAlignment="1">
      <alignment horizontal="center" vertical="center"/>
    </xf>
    <xf numFmtId="0" fontId="0" fillId="4" borderId="29" xfId="0" applyFill="1" applyBorder="1" applyAlignment="1">
      <alignment horizontal="center" vertical="center"/>
    </xf>
    <xf numFmtId="0" fontId="0" fillId="4" borderId="109" xfId="0" applyFill="1" applyBorder="1" applyAlignment="1">
      <alignment horizontal="center" vertical="center"/>
    </xf>
    <xf numFmtId="0" fontId="0" fillId="4" borderId="41" xfId="0" applyFill="1" applyBorder="1" applyAlignment="1">
      <alignment horizontal="center" vertical="center"/>
    </xf>
    <xf numFmtId="0" fontId="29" fillId="4" borderId="0" xfId="0" applyFont="1" applyFill="1" applyAlignment="1">
      <alignment horizontal="center" vertical="center"/>
    </xf>
    <xf numFmtId="0" fontId="30" fillId="4" borderId="0" xfId="0" applyFont="1" applyFill="1" applyAlignment="1">
      <alignment horizontal="center" vertical="center"/>
    </xf>
    <xf numFmtId="0" fontId="0" fillId="4" borderId="107" xfId="0" applyFill="1" applyBorder="1" applyAlignment="1">
      <alignment horizontal="center" vertical="center"/>
    </xf>
    <xf numFmtId="0" fontId="0" fillId="5" borderId="27" xfId="0" applyFill="1" applyBorder="1" applyAlignment="1">
      <alignment horizontal="center" vertical="center"/>
    </xf>
    <xf numFmtId="0" fontId="0" fillId="5" borderId="2" xfId="0" applyFill="1" applyBorder="1" applyAlignment="1">
      <alignment horizontal="center" vertical="center"/>
    </xf>
    <xf numFmtId="0" fontId="0" fillId="5" borderId="25" xfId="0" applyFill="1" applyBorder="1" applyAlignment="1">
      <alignment horizontal="center" vertical="center"/>
    </xf>
    <xf numFmtId="0" fontId="0" fillId="4" borderId="32" xfId="0" applyFill="1" applyBorder="1" applyAlignment="1">
      <alignment horizontal="center" vertical="center"/>
    </xf>
    <xf numFmtId="0" fontId="0" fillId="4" borderId="6" xfId="0" applyFill="1" applyBorder="1" applyAlignment="1">
      <alignment horizontal="center" vertical="center"/>
    </xf>
    <xf numFmtId="0" fontId="0" fillId="4" borderId="67" xfId="0" applyFill="1" applyBorder="1" applyAlignment="1">
      <alignment horizontal="center" vertical="center"/>
    </xf>
    <xf numFmtId="0" fontId="0" fillId="4" borderId="182" xfId="0"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0" fontId="0" fillId="4" borderId="185" xfId="0" applyFill="1" applyBorder="1" applyAlignment="1">
      <alignment horizontal="center" vertical="center"/>
    </xf>
    <xf numFmtId="0" fontId="0" fillId="4" borderId="79" xfId="0" applyFill="1" applyBorder="1" applyAlignment="1">
      <alignment horizontal="center" vertical="center"/>
    </xf>
    <xf numFmtId="0" fontId="0" fillId="4" borderId="30" xfId="0" applyFill="1" applyBorder="1" applyAlignment="1">
      <alignment horizontal="center" vertical="center"/>
    </xf>
    <xf numFmtId="0" fontId="0" fillId="4" borderId="76" xfId="0" applyFill="1" applyBorder="1" applyAlignment="1">
      <alignment horizontal="center" vertical="center"/>
    </xf>
    <xf numFmtId="0" fontId="0" fillId="5" borderId="187" xfId="0" applyFill="1" applyBorder="1" applyAlignment="1">
      <alignment horizontal="center" vertical="center"/>
    </xf>
    <xf numFmtId="0" fontId="0" fillId="5" borderId="184" xfId="0" applyFill="1" applyBorder="1" applyAlignment="1">
      <alignment horizontal="center" vertical="center"/>
    </xf>
    <xf numFmtId="0" fontId="0" fillId="5" borderId="186" xfId="0" applyFill="1" applyBorder="1" applyAlignment="1">
      <alignment horizontal="center" vertical="center"/>
    </xf>
    <xf numFmtId="0" fontId="0" fillId="4" borderId="181" xfId="0" applyFill="1" applyBorder="1" applyAlignment="1">
      <alignment horizontal="center" vertical="center"/>
    </xf>
    <xf numFmtId="0" fontId="0" fillId="4" borderId="98" xfId="0" applyFill="1" applyBorder="1" applyAlignment="1">
      <alignment horizontal="center" vertical="center"/>
    </xf>
  </cellXfs>
  <cellStyles count="3">
    <cellStyle name="ハイパーリンク" xfId="2" builtinId="8"/>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colors>
    <mruColors>
      <color rgb="FFCCFFCC"/>
      <color rgb="FFFFCCCC"/>
      <color rgb="FFFFCC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44</xdr:col>
      <xdr:colOff>19050</xdr:colOff>
      <xdr:row>4</xdr:row>
      <xdr:rowOff>0</xdr:rowOff>
    </xdr:to>
    <xdr:sp macro="" textlink="">
      <xdr:nvSpPr>
        <xdr:cNvPr id="2" name="額縁 1"/>
        <xdr:cNvSpPr/>
      </xdr:nvSpPr>
      <xdr:spPr>
        <a:xfrm>
          <a:off x="190500" y="190500"/>
          <a:ext cx="8210550" cy="571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000">
              <a:latin typeface="HGS創英角ｺﾞｼｯｸUB" panose="020B0900000000000000" pitchFamily="50" charset="-128"/>
              <a:ea typeface="HGS創英角ｺﾞｼｯｸUB" panose="020B0900000000000000" pitchFamily="50" charset="-128"/>
            </a:rPr>
            <a:t>手持品課税等申告書様式について</a:t>
          </a:r>
        </a:p>
      </xdr:txBody>
    </xdr:sp>
    <xdr:clientData/>
  </xdr:twoCellAnchor>
  <xdr:twoCellAnchor editAs="oneCell">
    <xdr:from>
      <xdr:col>41</xdr:col>
      <xdr:colOff>19050</xdr:colOff>
      <xdr:row>40</xdr:row>
      <xdr:rowOff>57150</xdr:rowOff>
    </xdr:from>
    <xdr:to>
      <xdr:col>44</xdr:col>
      <xdr:colOff>94615</xdr:colOff>
      <xdr:row>42</xdr:row>
      <xdr:rowOff>170180</xdr:rowOff>
    </xdr:to>
    <xdr:pic>
      <xdr:nvPicPr>
        <xdr:cNvPr id="3" name="図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29550" y="10420350"/>
          <a:ext cx="647065" cy="646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457200</xdr:colOff>
      <xdr:row>1</xdr:row>
      <xdr:rowOff>66675</xdr:rowOff>
    </xdr:from>
    <xdr:to>
      <xdr:col>13</xdr:col>
      <xdr:colOff>1362075</xdr:colOff>
      <xdr:row>1</xdr:row>
      <xdr:rowOff>504825</xdr:rowOff>
    </xdr:to>
    <xdr:sp macro="" textlink="">
      <xdr:nvSpPr>
        <xdr:cNvPr id="2" name="角丸四角形 1"/>
        <xdr:cNvSpPr/>
      </xdr:nvSpPr>
      <xdr:spPr>
        <a:xfrm>
          <a:off x="10048875" y="66675"/>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76200</xdr:colOff>
      <xdr:row>5</xdr:row>
      <xdr:rowOff>152400</xdr:rowOff>
    </xdr:from>
    <xdr:to>
      <xdr:col>7</xdr:col>
      <xdr:colOff>1343025</xdr:colOff>
      <xdr:row>6</xdr:row>
      <xdr:rowOff>333375</xdr:rowOff>
    </xdr:to>
    <xdr:sp macro="" textlink="">
      <xdr:nvSpPr>
        <xdr:cNvPr id="3" name="大かっこ 2"/>
        <xdr:cNvSpPr/>
      </xdr:nvSpPr>
      <xdr:spPr>
        <a:xfrm>
          <a:off x="3219450" y="1409700"/>
          <a:ext cx="1266825"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7</xdr:row>
      <xdr:rowOff>0</xdr:rowOff>
    </xdr:from>
    <xdr:to>
      <xdr:col>10</xdr:col>
      <xdr:colOff>0</xdr:colOff>
      <xdr:row>15</xdr:row>
      <xdr:rowOff>0</xdr:rowOff>
    </xdr:to>
    <xdr:sp macro="" textlink="">
      <xdr:nvSpPr>
        <xdr:cNvPr id="3" name="アーチ 2"/>
        <xdr:cNvSpPr/>
      </xdr:nvSpPr>
      <xdr:spPr>
        <a:xfrm>
          <a:off x="381000" y="381000"/>
          <a:ext cx="1524000" cy="1524000"/>
        </a:xfrm>
        <a:prstGeom prst="blockArc">
          <a:avLst>
            <a:gd name="adj1" fmla="val 10800000"/>
            <a:gd name="adj2" fmla="val 40442"/>
            <a:gd name="adj3" fmla="val 0"/>
          </a:avLst>
        </a:prstGeom>
        <a:noFill/>
        <a:ln w="6350">
          <a:solidFill>
            <a:schemeClr val="tx1"/>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152399</xdr:colOff>
      <xdr:row>3</xdr:row>
      <xdr:rowOff>123825</xdr:rowOff>
    </xdr:from>
    <xdr:to>
      <xdr:col>45</xdr:col>
      <xdr:colOff>104774</xdr:colOff>
      <xdr:row>5</xdr:row>
      <xdr:rowOff>180975</xdr:rowOff>
    </xdr:to>
    <xdr:sp macro="" textlink="">
      <xdr:nvSpPr>
        <xdr:cNvPr id="4" name="角丸四角形 3"/>
        <xdr:cNvSpPr/>
      </xdr:nvSpPr>
      <xdr:spPr>
        <a:xfrm>
          <a:off x="7772399" y="123825"/>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180975</xdr:colOff>
      <xdr:row>26</xdr:row>
      <xdr:rowOff>9525</xdr:rowOff>
    </xdr:from>
    <xdr:to>
      <xdr:col>11</xdr:col>
      <xdr:colOff>0</xdr:colOff>
      <xdr:row>28</xdr:row>
      <xdr:rowOff>0</xdr:rowOff>
    </xdr:to>
    <xdr:sp macro="" textlink="">
      <xdr:nvSpPr>
        <xdr:cNvPr id="5" name="大かっこ 4"/>
        <xdr:cNvSpPr/>
      </xdr:nvSpPr>
      <xdr:spPr>
        <a:xfrm>
          <a:off x="371475" y="6419850"/>
          <a:ext cx="1724025" cy="37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66</xdr:row>
      <xdr:rowOff>47625</xdr:rowOff>
    </xdr:from>
    <xdr:to>
      <xdr:col>33</xdr:col>
      <xdr:colOff>114300</xdr:colOff>
      <xdr:row>67</xdr:row>
      <xdr:rowOff>142875</xdr:rowOff>
    </xdr:to>
    <xdr:sp macro="" textlink="">
      <xdr:nvSpPr>
        <xdr:cNvPr id="6" name="正方形/長方形 5"/>
        <xdr:cNvSpPr/>
      </xdr:nvSpPr>
      <xdr:spPr>
        <a:xfrm>
          <a:off x="6191250" y="14077950"/>
          <a:ext cx="209550" cy="285750"/>
        </a:xfrm>
        <a:prstGeom prst="rect">
          <a:avLst/>
        </a:prstGeom>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4</xdr:row>
      <xdr:rowOff>0</xdr:rowOff>
    </xdr:from>
    <xdr:to>
      <xdr:col>10</xdr:col>
      <xdr:colOff>0</xdr:colOff>
      <xdr:row>12</xdr:row>
      <xdr:rowOff>0</xdr:rowOff>
    </xdr:to>
    <xdr:sp macro="" textlink="">
      <xdr:nvSpPr>
        <xdr:cNvPr id="2" name="アーチ 1"/>
        <xdr:cNvSpPr/>
      </xdr:nvSpPr>
      <xdr:spPr>
        <a:xfrm>
          <a:off x="381000" y="2828925"/>
          <a:ext cx="1524000" cy="1524000"/>
        </a:xfrm>
        <a:prstGeom prst="blockArc">
          <a:avLst>
            <a:gd name="adj1" fmla="val 10800000"/>
            <a:gd name="adj2" fmla="val 40442"/>
            <a:gd name="adj3" fmla="val 0"/>
          </a:avLst>
        </a:prstGeom>
        <a:noFill/>
        <a:ln w="6350">
          <a:solidFill>
            <a:schemeClr val="tx1"/>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152399</xdr:colOff>
      <xdr:row>0</xdr:row>
      <xdr:rowOff>123825</xdr:rowOff>
    </xdr:from>
    <xdr:to>
      <xdr:col>45</xdr:col>
      <xdr:colOff>104774</xdr:colOff>
      <xdr:row>2</xdr:row>
      <xdr:rowOff>180975</xdr:rowOff>
    </xdr:to>
    <xdr:sp macro="" textlink="">
      <xdr:nvSpPr>
        <xdr:cNvPr id="3" name="角丸四角形 2"/>
        <xdr:cNvSpPr/>
      </xdr:nvSpPr>
      <xdr:spPr>
        <a:xfrm>
          <a:off x="7772399" y="2190750"/>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171451</xdr:colOff>
      <xdr:row>23</xdr:row>
      <xdr:rowOff>9525</xdr:rowOff>
    </xdr:from>
    <xdr:to>
      <xdr:col>11</xdr:col>
      <xdr:colOff>1</xdr:colOff>
      <xdr:row>25</xdr:row>
      <xdr:rowOff>0</xdr:rowOff>
    </xdr:to>
    <xdr:sp macro="" textlink="">
      <xdr:nvSpPr>
        <xdr:cNvPr id="4" name="大かっこ 3"/>
        <xdr:cNvSpPr/>
      </xdr:nvSpPr>
      <xdr:spPr>
        <a:xfrm>
          <a:off x="361951" y="4352925"/>
          <a:ext cx="1733550" cy="37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85725</xdr:colOff>
      <xdr:row>42</xdr:row>
      <xdr:rowOff>180975</xdr:rowOff>
    </xdr:from>
    <xdr:to>
      <xdr:col>49</xdr:col>
      <xdr:colOff>161925</xdr:colOff>
      <xdr:row>44</xdr:row>
      <xdr:rowOff>19050</xdr:rowOff>
    </xdr:to>
    <xdr:sp macro="" textlink="">
      <xdr:nvSpPr>
        <xdr:cNvPr id="7" name="角丸四角形 6"/>
        <xdr:cNvSpPr/>
      </xdr:nvSpPr>
      <xdr:spPr>
        <a:xfrm>
          <a:off x="9039225" y="10210800"/>
          <a:ext cx="457200" cy="21907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28575</xdr:colOff>
      <xdr:row>25</xdr:row>
      <xdr:rowOff>133350</xdr:rowOff>
    </xdr:from>
    <xdr:to>
      <xdr:col>52</xdr:col>
      <xdr:colOff>66675</xdr:colOff>
      <xdr:row>26</xdr:row>
      <xdr:rowOff>161925</xdr:rowOff>
    </xdr:to>
    <xdr:sp macro="" textlink="">
      <xdr:nvSpPr>
        <xdr:cNvPr id="8" name="角丸四角形 7"/>
        <xdr:cNvSpPr/>
      </xdr:nvSpPr>
      <xdr:spPr>
        <a:xfrm>
          <a:off x="8982075" y="6924675"/>
          <a:ext cx="990600" cy="21907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95250</xdr:colOff>
      <xdr:row>61</xdr:row>
      <xdr:rowOff>47625</xdr:rowOff>
    </xdr:from>
    <xdr:to>
      <xdr:col>29</xdr:col>
      <xdr:colOff>114300</xdr:colOff>
      <xdr:row>62</xdr:row>
      <xdr:rowOff>142875</xdr:rowOff>
    </xdr:to>
    <xdr:sp macro="" textlink="">
      <xdr:nvSpPr>
        <xdr:cNvPr id="9" name="正方形/長方形 8"/>
        <xdr:cNvSpPr/>
      </xdr:nvSpPr>
      <xdr:spPr>
        <a:xfrm>
          <a:off x="6191250" y="11630025"/>
          <a:ext cx="209550" cy="285750"/>
        </a:xfrm>
        <a:prstGeom prst="rect">
          <a:avLst/>
        </a:prstGeom>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1114425</xdr:colOff>
      <xdr:row>1</xdr:row>
      <xdr:rowOff>57150</xdr:rowOff>
    </xdr:from>
    <xdr:to>
      <xdr:col>11</xdr:col>
      <xdr:colOff>2019300</xdr:colOff>
      <xdr:row>1</xdr:row>
      <xdr:rowOff>495300</xdr:rowOff>
    </xdr:to>
    <xdr:sp macro="" textlink="">
      <xdr:nvSpPr>
        <xdr:cNvPr id="2" name="角丸四角形 1"/>
        <xdr:cNvSpPr/>
      </xdr:nvSpPr>
      <xdr:spPr>
        <a:xfrm>
          <a:off x="9972675" y="800100"/>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1114425</xdr:colOff>
      <xdr:row>34</xdr:row>
      <xdr:rowOff>57150</xdr:rowOff>
    </xdr:from>
    <xdr:to>
      <xdr:col>11</xdr:col>
      <xdr:colOff>2019300</xdr:colOff>
      <xdr:row>34</xdr:row>
      <xdr:rowOff>495300</xdr:rowOff>
    </xdr:to>
    <xdr:sp macro="" textlink="">
      <xdr:nvSpPr>
        <xdr:cNvPr id="3" name="角丸四角形 2"/>
        <xdr:cNvSpPr/>
      </xdr:nvSpPr>
      <xdr:spPr>
        <a:xfrm>
          <a:off x="9972675" y="800100"/>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0</xdr:colOff>
      <xdr:row>35</xdr:row>
      <xdr:rowOff>0</xdr:rowOff>
    </xdr:from>
    <xdr:to>
      <xdr:col>12</xdr:col>
      <xdr:colOff>1</xdr:colOff>
      <xdr:row>64</xdr:row>
      <xdr:rowOff>0</xdr:rowOff>
    </xdr:to>
    <xdr:cxnSp macro="">
      <xdr:nvCxnSpPr>
        <xdr:cNvPr id="5" name="直線コネクタ 4"/>
        <xdr:cNvCxnSpPr/>
      </xdr:nvCxnSpPr>
      <xdr:spPr>
        <a:xfrm flipH="1">
          <a:off x="8858250" y="8553450"/>
          <a:ext cx="2124076" cy="6210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5:AR47"/>
  <sheetViews>
    <sheetView tabSelected="1" view="pageBreakPreview" zoomScaleNormal="100" zoomScaleSheetLayoutView="100" workbookViewId="0">
      <selection activeCell="AV24" sqref="AV24"/>
    </sheetView>
  </sheetViews>
  <sheetFormatPr defaultColWidth="2.5" defaultRowHeight="15" customHeight="1" x14ac:dyDescent="0.15"/>
  <cols>
    <col min="1" max="16384" width="2.5" style="212"/>
  </cols>
  <sheetData>
    <row r="5" spans="2:44" ht="21" customHeight="1" x14ac:dyDescent="0.15"/>
    <row r="6" spans="2:44" ht="21" customHeight="1" x14ac:dyDescent="0.15">
      <c r="B6" s="212" t="s">
        <v>392</v>
      </c>
    </row>
    <row r="7" spans="2:44" ht="21" customHeight="1" x14ac:dyDescent="0.15">
      <c r="B7" s="212" t="s">
        <v>323</v>
      </c>
    </row>
    <row r="8" spans="2:44" ht="21" customHeight="1" x14ac:dyDescent="0.15">
      <c r="D8" s="296" t="s">
        <v>348</v>
      </c>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row>
    <row r="9" spans="2:44" ht="21" customHeight="1" x14ac:dyDescent="0.15">
      <c r="F9" s="212" t="s">
        <v>324</v>
      </c>
    </row>
    <row r="10" spans="2:44" ht="21" customHeight="1" x14ac:dyDescent="0.15">
      <c r="F10" s="212" t="s">
        <v>325</v>
      </c>
    </row>
    <row r="11" spans="2:44" ht="21" customHeight="1" x14ac:dyDescent="0.15">
      <c r="F11" s="212" t="s">
        <v>326</v>
      </c>
    </row>
    <row r="12" spans="2:44" ht="21" customHeight="1" x14ac:dyDescent="0.15"/>
    <row r="13" spans="2:44" ht="21" customHeight="1" x14ac:dyDescent="0.15">
      <c r="B13" s="212" t="s">
        <v>327</v>
      </c>
    </row>
    <row r="14" spans="2:44" ht="21" customHeight="1" x14ac:dyDescent="0.15">
      <c r="B14" s="212" t="s">
        <v>322</v>
      </c>
      <c r="D14" s="296" t="s">
        <v>349</v>
      </c>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row>
    <row r="15" spans="2:44" ht="21" customHeight="1" x14ac:dyDescent="0.15">
      <c r="D15" s="296" t="s">
        <v>344</v>
      </c>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row>
    <row r="16" spans="2:44" ht="21" customHeight="1" x14ac:dyDescent="0.15">
      <c r="D16" s="296" t="s">
        <v>338</v>
      </c>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row>
    <row r="17" spans="2:43" ht="21" customHeight="1" x14ac:dyDescent="0.15">
      <c r="D17" s="296" t="s">
        <v>339</v>
      </c>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row>
    <row r="18" spans="2:43" ht="21" customHeight="1" x14ac:dyDescent="0.15">
      <c r="D18" s="296" t="s">
        <v>340</v>
      </c>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row>
    <row r="19" spans="2:43" ht="21" customHeight="1" x14ac:dyDescent="0.15">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row>
    <row r="20" spans="2:43" ht="21" customHeight="1" x14ac:dyDescent="0.15">
      <c r="B20" s="212" t="s">
        <v>328</v>
      </c>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row>
    <row r="21" spans="2:43" ht="21" customHeight="1" x14ac:dyDescent="0.15">
      <c r="D21" s="296" t="s">
        <v>350</v>
      </c>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row>
    <row r="22" spans="2:43" ht="21" customHeight="1" x14ac:dyDescent="0.15">
      <c r="D22" s="296" t="s">
        <v>329</v>
      </c>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row>
    <row r="23" spans="2:43" ht="21" customHeight="1" x14ac:dyDescent="0.15">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row>
    <row r="24" spans="2:43" ht="21" customHeight="1" x14ac:dyDescent="0.15">
      <c r="B24" s="212" t="s">
        <v>330</v>
      </c>
    </row>
    <row r="25" spans="2:43" ht="21" customHeight="1" x14ac:dyDescent="0.15">
      <c r="B25" s="212" t="s">
        <v>345</v>
      </c>
    </row>
    <row r="26" spans="2:43" ht="21" customHeight="1" x14ac:dyDescent="0.15">
      <c r="B26" s="212" t="s">
        <v>351</v>
      </c>
    </row>
    <row r="27" spans="2:43" ht="21" customHeight="1" x14ac:dyDescent="0.15">
      <c r="B27" s="212" t="s">
        <v>352</v>
      </c>
    </row>
    <row r="28" spans="2:43" ht="21" customHeight="1" x14ac:dyDescent="0.15">
      <c r="B28" s="212" t="s">
        <v>331</v>
      </c>
    </row>
    <row r="29" spans="2:43" ht="21" customHeight="1" x14ac:dyDescent="0.15">
      <c r="B29" s="212" t="s">
        <v>393</v>
      </c>
    </row>
    <row r="30" spans="2:43" ht="21" customHeight="1" x14ac:dyDescent="0.15">
      <c r="B30" s="212" t="s">
        <v>346</v>
      </c>
    </row>
    <row r="31" spans="2:43" ht="21" customHeight="1" x14ac:dyDescent="0.15">
      <c r="B31" s="212" t="s">
        <v>354</v>
      </c>
    </row>
    <row r="32" spans="2:43" ht="21" customHeight="1" x14ac:dyDescent="0.15">
      <c r="B32" s="212" t="s">
        <v>347</v>
      </c>
    </row>
    <row r="33" spans="2:2" ht="21" customHeight="1" x14ac:dyDescent="0.15"/>
    <row r="34" spans="2:2" ht="21" customHeight="1" x14ac:dyDescent="0.15">
      <c r="B34" s="212" t="s">
        <v>332</v>
      </c>
    </row>
    <row r="35" spans="2:2" ht="21" customHeight="1" x14ac:dyDescent="0.15">
      <c r="B35" s="212" t="s">
        <v>334</v>
      </c>
    </row>
    <row r="36" spans="2:2" ht="21" customHeight="1" x14ac:dyDescent="0.15">
      <c r="B36" s="212" t="s">
        <v>333</v>
      </c>
    </row>
    <row r="37" spans="2:2" ht="21" customHeight="1" x14ac:dyDescent="0.15">
      <c r="B37" s="212" t="s">
        <v>353</v>
      </c>
    </row>
    <row r="38" spans="2:2" ht="21" customHeight="1" x14ac:dyDescent="0.15">
      <c r="B38" s="212" t="s">
        <v>341</v>
      </c>
    </row>
    <row r="39" spans="2:2" ht="21" customHeight="1" x14ac:dyDescent="0.15">
      <c r="B39" s="212" t="s">
        <v>336</v>
      </c>
    </row>
    <row r="40" spans="2:2" ht="21" customHeight="1" x14ac:dyDescent="0.15"/>
    <row r="41" spans="2:2" ht="21" customHeight="1" x14ac:dyDescent="0.15">
      <c r="B41" s="212" t="s">
        <v>335</v>
      </c>
    </row>
    <row r="42" spans="2:2" ht="21" customHeight="1" x14ac:dyDescent="0.15">
      <c r="B42" s="239" t="s">
        <v>382</v>
      </c>
    </row>
    <row r="43" spans="2:2" ht="21" customHeight="1" x14ac:dyDescent="0.15">
      <c r="B43" s="212" t="s">
        <v>337</v>
      </c>
    </row>
    <row r="44" spans="2:2" ht="21" customHeight="1" x14ac:dyDescent="0.15"/>
    <row r="45" spans="2:2" ht="21" customHeight="1" x14ac:dyDescent="0.15"/>
    <row r="46" spans="2:2" ht="21" customHeight="1" x14ac:dyDescent="0.15">
      <c r="B46" s="212" t="s">
        <v>343</v>
      </c>
    </row>
    <row r="47" spans="2:2" ht="21" customHeight="1" x14ac:dyDescent="0.15">
      <c r="B47" s="212" t="s">
        <v>342</v>
      </c>
    </row>
  </sheetData>
  <sheetProtection algorithmName="SHA-512" hashValue="B77JeET8NRTIglDpt7aHDcr+n6lZ8hdeH8HrPb5UbNMojR0CBybj/uXx2hUHnODeUv9e3a0Ry+VD0ZAh7qB4Lw==" saltValue="/LfDQCFtiecNNt7MJnwgBA==" spinCount="100000" sheet="1" objects="1" scenarios="1"/>
  <mergeCells count="9">
    <mergeCell ref="D23:AQ23"/>
    <mergeCell ref="D16:AQ16"/>
    <mergeCell ref="D17:AQ17"/>
    <mergeCell ref="D18:AQ18"/>
    <mergeCell ref="D8:AQ8"/>
    <mergeCell ref="D15:AQ15"/>
    <mergeCell ref="D21:AQ21"/>
    <mergeCell ref="D22:AQ22"/>
    <mergeCell ref="D14:AR14"/>
  </mergeCells>
  <phoneticPr fontId="2"/>
  <pageMargins left="0.51181102362204722" right="0.51181102362204722" top="0.74803149606299213" bottom="0.74803149606299213" header="0.31496062992125984" footer="0.31496062992125984"/>
  <pageSetup paperSize="9" scale="83"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67"/>
  <sheetViews>
    <sheetView topLeftCell="A46" zoomScaleNormal="100" zoomScaleSheetLayoutView="100" workbookViewId="0">
      <selection activeCell="K61" sqref="K61:K62"/>
    </sheetView>
  </sheetViews>
  <sheetFormatPr defaultRowHeight="12" x14ac:dyDescent="0.15"/>
  <cols>
    <col min="1" max="1" width="4" style="1" customWidth="1"/>
    <col min="2" max="2" width="10" style="1" customWidth="1"/>
    <col min="3" max="3" width="4.5" style="1" customWidth="1"/>
    <col min="4" max="4" width="6.25" style="1" customWidth="1"/>
    <col min="5" max="5" width="8.75" style="1" customWidth="1"/>
    <col min="6" max="6" width="4.5" style="1" customWidth="1"/>
    <col min="7" max="7" width="3.25" style="1" bestFit="1" customWidth="1"/>
    <col min="8" max="11" width="18.75" style="1" customWidth="1"/>
    <col min="12" max="12" width="27.875" style="1" customWidth="1"/>
    <col min="13" max="13" width="2.5" style="1" customWidth="1"/>
    <col min="14" max="15" width="21.875" style="1" customWidth="1"/>
    <col min="16" max="16384" width="9" style="1"/>
  </cols>
  <sheetData>
    <row r="1" spans="1:15" ht="58.5" customHeight="1" x14ac:dyDescent="0.15">
      <c r="A1" s="536" t="s">
        <v>272</v>
      </c>
      <c r="B1" s="537"/>
      <c r="C1" s="537"/>
      <c r="D1" s="537"/>
      <c r="E1" s="537"/>
      <c r="F1" s="537"/>
      <c r="G1" s="537"/>
      <c r="H1" s="537"/>
      <c r="I1" s="537"/>
      <c r="J1" s="537"/>
      <c r="K1" s="537"/>
      <c r="L1" s="537"/>
    </row>
    <row r="2" spans="1:15" ht="45" customHeight="1" thickBot="1" x14ac:dyDescent="0.2">
      <c r="A2" s="514" t="s">
        <v>264</v>
      </c>
      <c r="B2" s="514"/>
      <c r="C2" s="514"/>
      <c r="D2" s="514"/>
      <c r="E2" s="514"/>
      <c r="F2" s="514"/>
      <c r="G2" s="514"/>
      <c r="H2" s="514"/>
      <c r="I2" s="514"/>
      <c r="J2" s="514"/>
      <c r="K2" s="514"/>
      <c r="L2" s="514"/>
    </row>
    <row r="3" spans="1:15" ht="60" customHeight="1" x14ac:dyDescent="0.15">
      <c r="A3" s="525" t="s">
        <v>270</v>
      </c>
      <c r="B3" s="833"/>
      <c r="C3" s="833"/>
      <c r="D3" s="833"/>
      <c r="E3" s="833"/>
      <c r="F3" s="833"/>
      <c r="G3" s="834"/>
      <c r="H3" s="152"/>
      <c r="I3" s="153"/>
      <c r="J3" s="153"/>
      <c r="K3" s="154"/>
      <c r="L3" s="835" t="s">
        <v>268</v>
      </c>
      <c r="N3" s="788" t="s">
        <v>389</v>
      </c>
      <c r="O3" s="789"/>
    </row>
    <row r="4" spans="1:15" ht="60" customHeight="1" x14ac:dyDescent="0.15">
      <c r="A4" s="837" t="s">
        <v>271</v>
      </c>
      <c r="B4" s="838"/>
      <c r="C4" s="838"/>
      <c r="D4" s="838"/>
      <c r="E4" s="838"/>
      <c r="F4" s="838"/>
      <c r="G4" s="839"/>
      <c r="H4" s="155"/>
      <c r="I4" s="156"/>
      <c r="J4" s="156"/>
      <c r="K4" s="157"/>
      <c r="L4" s="836"/>
      <c r="N4" s="790"/>
      <c r="O4" s="790"/>
    </row>
    <row r="5" spans="1:15" ht="18" customHeight="1" x14ac:dyDescent="0.15">
      <c r="A5" s="840" t="s">
        <v>250</v>
      </c>
      <c r="B5" s="498"/>
      <c r="C5" s="498"/>
      <c r="D5" s="498"/>
      <c r="E5" s="498"/>
      <c r="F5" s="498"/>
      <c r="G5" s="841"/>
      <c r="H5" s="842" t="s">
        <v>269</v>
      </c>
      <c r="I5" s="843"/>
      <c r="J5" s="843"/>
      <c r="K5" s="843"/>
      <c r="L5" s="844"/>
      <c r="N5" s="289" t="s">
        <v>384</v>
      </c>
      <c r="O5" s="289" t="s">
        <v>386</v>
      </c>
    </row>
    <row r="6" spans="1:15" x14ac:dyDescent="0.15">
      <c r="A6" s="827" t="s">
        <v>0</v>
      </c>
      <c r="B6" s="517" t="s">
        <v>249</v>
      </c>
      <c r="C6" s="518"/>
      <c r="D6" s="518"/>
      <c r="E6" s="518"/>
      <c r="F6" s="519"/>
      <c r="G6" s="523" t="s">
        <v>47</v>
      </c>
      <c r="H6" s="215" t="s">
        <v>69</v>
      </c>
      <c r="I6" s="53" t="s">
        <v>69</v>
      </c>
      <c r="J6" s="53" t="s">
        <v>69</v>
      </c>
      <c r="K6" s="145" t="s">
        <v>69</v>
      </c>
      <c r="L6" s="193" t="s">
        <v>300</v>
      </c>
      <c r="N6" s="290"/>
      <c r="O6" s="291"/>
    </row>
    <row r="7" spans="1:15" ht="15" customHeight="1" x14ac:dyDescent="0.15">
      <c r="A7" s="515"/>
      <c r="B7" s="520"/>
      <c r="C7" s="521"/>
      <c r="D7" s="521"/>
      <c r="E7" s="521"/>
      <c r="F7" s="522"/>
      <c r="G7" s="524"/>
      <c r="H7" s="285"/>
      <c r="I7" s="286"/>
      <c r="J7" s="286"/>
      <c r="K7" s="287"/>
      <c r="L7" s="284">
        <f>SUM(H7:K7)+SUM(H40:K40)</f>
        <v>0</v>
      </c>
      <c r="M7" s="288" t="s">
        <v>385</v>
      </c>
      <c r="N7" s="292">
        <f>税額算出表!H9</f>
        <v>0</v>
      </c>
      <c r="O7" s="292">
        <f>L7-N7</f>
        <v>0</v>
      </c>
    </row>
    <row r="8" spans="1:15" ht="12" customHeight="1" x14ac:dyDescent="0.15">
      <c r="A8" s="515"/>
      <c r="B8" s="828" t="s">
        <v>2</v>
      </c>
      <c r="C8" s="546" t="s">
        <v>3</v>
      </c>
      <c r="D8" s="825"/>
      <c r="E8" s="825"/>
      <c r="F8" s="547"/>
      <c r="G8" s="496" t="s">
        <v>48</v>
      </c>
      <c r="H8" s="813"/>
      <c r="I8" s="815"/>
      <c r="J8" s="815"/>
      <c r="K8" s="817"/>
      <c r="L8" s="148" t="s">
        <v>299</v>
      </c>
      <c r="N8" s="293"/>
      <c r="O8" s="294"/>
    </row>
    <row r="9" spans="1:15" ht="15" customHeight="1" x14ac:dyDescent="0.15">
      <c r="A9" s="515"/>
      <c r="B9" s="774"/>
      <c r="C9" s="548"/>
      <c r="D9" s="826"/>
      <c r="E9" s="826"/>
      <c r="F9" s="549"/>
      <c r="G9" s="524"/>
      <c r="H9" s="814"/>
      <c r="I9" s="816"/>
      <c r="J9" s="816"/>
      <c r="K9" s="818"/>
      <c r="L9" s="283">
        <f>SUM(H8:K9)+SUM(H41:K42)</f>
        <v>0</v>
      </c>
      <c r="M9" s="288" t="s">
        <v>385</v>
      </c>
      <c r="N9" s="292">
        <f>税額算出表!H10</f>
        <v>0</v>
      </c>
      <c r="O9" s="292">
        <f>L9-N9</f>
        <v>0</v>
      </c>
    </row>
    <row r="10" spans="1:15" ht="12" customHeight="1" x14ac:dyDescent="0.15">
      <c r="A10" s="515"/>
      <c r="B10" s="774"/>
      <c r="C10" s="546" t="s">
        <v>298</v>
      </c>
      <c r="D10" s="825"/>
      <c r="E10" s="825"/>
      <c r="F10" s="547"/>
      <c r="G10" s="496" t="s">
        <v>49</v>
      </c>
      <c r="H10" s="813"/>
      <c r="I10" s="815"/>
      <c r="J10" s="815"/>
      <c r="K10" s="817"/>
      <c r="L10" s="148" t="s">
        <v>301</v>
      </c>
      <c r="N10" s="293"/>
      <c r="O10" s="294"/>
    </row>
    <row r="11" spans="1:15" ht="15" customHeight="1" x14ac:dyDescent="0.15">
      <c r="A11" s="515"/>
      <c r="B11" s="829"/>
      <c r="C11" s="548"/>
      <c r="D11" s="826"/>
      <c r="E11" s="826"/>
      <c r="F11" s="549"/>
      <c r="G11" s="524"/>
      <c r="H11" s="814"/>
      <c r="I11" s="816"/>
      <c r="J11" s="816"/>
      <c r="K11" s="818"/>
      <c r="L11" s="283">
        <f>SUM(H10:K11)+SUM(H43:K44)</f>
        <v>0</v>
      </c>
      <c r="M11" s="288" t="s">
        <v>385</v>
      </c>
      <c r="N11" s="292">
        <f>税額算出表!H11</f>
        <v>0</v>
      </c>
      <c r="O11" s="292">
        <f>L11-N11</f>
        <v>0</v>
      </c>
    </row>
    <row r="12" spans="1:15" ht="12" customHeight="1" x14ac:dyDescent="0.15">
      <c r="A12" s="515"/>
      <c r="B12" s="506" t="s">
        <v>70</v>
      </c>
      <c r="C12" s="546" t="s">
        <v>63</v>
      </c>
      <c r="D12" s="547"/>
      <c r="E12" s="553" t="s">
        <v>77</v>
      </c>
      <c r="F12" s="832"/>
      <c r="G12" s="496" t="s">
        <v>50</v>
      </c>
      <c r="H12" s="813"/>
      <c r="I12" s="815"/>
      <c r="J12" s="815"/>
      <c r="K12" s="817"/>
      <c r="L12" s="148" t="s">
        <v>302</v>
      </c>
      <c r="N12" s="293"/>
      <c r="O12" s="294"/>
    </row>
    <row r="13" spans="1:15" ht="15" customHeight="1" x14ac:dyDescent="0.15">
      <c r="A13" s="515"/>
      <c r="B13" s="806"/>
      <c r="C13" s="831"/>
      <c r="D13" s="566"/>
      <c r="E13" s="553"/>
      <c r="F13" s="832"/>
      <c r="G13" s="524"/>
      <c r="H13" s="814"/>
      <c r="I13" s="816"/>
      <c r="J13" s="816"/>
      <c r="K13" s="818"/>
      <c r="L13" s="283">
        <f>SUM(H12:K13)+SUM(H45:K46)</f>
        <v>0</v>
      </c>
      <c r="M13" s="288" t="s">
        <v>385</v>
      </c>
      <c r="N13" s="292">
        <f>税額算出表!H12</f>
        <v>0</v>
      </c>
      <c r="O13" s="292">
        <f>L13-N13</f>
        <v>0</v>
      </c>
    </row>
    <row r="14" spans="1:15" ht="12" customHeight="1" x14ac:dyDescent="0.15">
      <c r="A14" s="515"/>
      <c r="B14" s="806"/>
      <c r="C14" s="831"/>
      <c r="D14" s="566"/>
      <c r="E14" s="550" t="s">
        <v>6</v>
      </c>
      <c r="F14" s="552"/>
      <c r="G14" s="496" t="s">
        <v>51</v>
      </c>
      <c r="H14" s="813"/>
      <c r="I14" s="815"/>
      <c r="J14" s="815"/>
      <c r="K14" s="817"/>
      <c r="L14" s="148" t="s">
        <v>303</v>
      </c>
      <c r="N14" s="293"/>
      <c r="O14" s="294"/>
    </row>
    <row r="15" spans="1:15" ht="15" customHeight="1" x14ac:dyDescent="0.15">
      <c r="A15" s="516"/>
      <c r="B15" s="830"/>
      <c r="C15" s="548"/>
      <c r="D15" s="549"/>
      <c r="E15" s="550"/>
      <c r="F15" s="552"/>
      <c r="G15" s="524"/>
      <c r="H15" s="814"/>
      <c r="I15" s="816"/>
      <c r="J15" s="816"/>
      <c r="K15" s="818"/>
      <c r="L15" s="283">
        <f>SUM(H14:K15)+SUM(H47:K48)</f>
        <v>0</v>
      </c>
      <c r="M15" s="288" t="s">
        <v>385</v>
      </c>
      <c r="N15" s="292">
        <f>税額算出表!H13</f>
        <v>0</v>
      </c>
      <c r="O15" s="292">
        <f>L15-N15</f>
        <v>0</v>
      </c>
    </row>
    <row r="16" spans="1:15" ht="12" customHeight="1" x14ac:dyDescent="0.15">
      <c r="A16" s="504" t="s">
        <v>8</v>
      </c>
      <c r="B16" s="810" t="s">
        <v>82</v>
      </c>
      <c r="C16" s="811"/>
      <c r="D16" s="811"/>
      <c r="E16" s="811"/>
      <c r="F16" s="812"/>
      <c r="G16" s="496" t="s">
        <v>52</v>
      </c>
      <c r="H16" s="813"/>
      <c r="I16" s="815"/>
      <c r="J16" s="815"/>
      <c r="K16" s="817"/>
      <c r="L16" s="148" t="s">
        <v>304</v>
      </c>
      <c r="N16" s="293"/>
      <c r="O16" s="294"/>
    </row>
    <row r="17" spans="1:15" ht="15" customHeight="1" x14ac:dyDescent="0.15">
      <c r="A17" s="515"/>
      <c r="B17" s="520"/>
      <c r="C17" s="521"/>
      <c r="D17" s="521"/>
      <c r="E17" s="521"/>
      <c r="F17" s="522"/>
      <c r="G17" s="524"/>
      <c r="H17" s="814"/>
      <c r="I17" s="816"/>
      <c r="J17" s="816"/>
      <c r="K17" s="818"/>
      <c r="L17" s="283">
        <f>SUM(H16:K17)+SUM(H49:K50)</f>
        <v>0</v>
      </c>
      <c r="M17" s="288" t="s">
        <v>385</v>
      </c>
      <c r="N17" s="292">
        <f>税額算出表!H14</f>
        <v>0</v>
      </c>
      <c r="O17" s="292">
        <f>L17-N17</f>
        <v>0</v>
      </c>
    </row>
    <row r="18" spans="1:15" ht="12" customHeight="1" x14ac:dyDescent="0.15">
      <c r="A18" s="515"/>
      <c r="B18" s="810" t="s">
        <v>83</v>
      </c>
      <c r="C18" s="811"/>
      <c r="D18" s="811"/>
      <c r="E18" s="811"/>
      <c r="F18" s="812"/>
      <c r="G18" s="496" t="s">
        <v>53</v>
      </c>
      <c r="H18" s="813"/>
      <c r="I18" s="815"/>
      <c r="J18" s="815"/>
      <c r="K18" s="817"/>
      <c r="L18" s="148" t="s">
        <v>305</v>
      </c>
      <c r="N18" s="293"/>
      <c r="O18" s="294"/>
    </row>
    <row r="19" spans="1:15" ht="15" customHeight="1" x14ac:dyDescent="0.15">
      <c r="A19" s="515"/>
      <c r="B19" s="520"/>
      <c r="C19" s="521"/>
      <c r="D19" s="521"/>
      <c r="E19" s="521"/>
      <c r="F19" s="522"/>
      <c r="G19" s="524"/>
      <c r="H19" s="814"/>
      <c r="I19" s="816"/>
      <c r="J19" s="816"/>
      <c r="K19" s="818"/>
      <c r="L19" s="283">
        <f>SUM(H18:K19)+SUM(H51:K52)</f>
        <v>0</v>
      </c>
      <c r="M19" s="288" t="s">
        <v>385</v>
      </c>
      <c r="N19" s="292">
        <f>税額算出表!H15</f>
        <v>0</v>
      </c>
      <c r="O19" s="292">
        <f>L19-N19</f>
        <v>0</v>
      </c>
    </row>
    <row r="20" spans="1:15" ht="12" customHeight="1" x14ac:dyDescent="0.15">
      <c r="A20" s="515"/>
      <c r="B20" s="810" t="s">
        <v>81</v>
      </c>
      <c r="C20" s="811"/>
      <c r="D20" s="811"/>
      <c r="E20" s="811"/>
      <c r="F20" s="812"/>
      <c r="G20" s="496" t="s">
        <v>54</v>
      </c>
      <c r="H20" s="813"/>
      <c r="I20" s="815"/>
      <c r="J20" s="815"/>
      <c r="K20" s="817"/>
      <c r="L20" s="148" t="s">
        <v>306</v>
      </c>
      <c r="N20" s="293"/>
      <c r="O20" s="294"/>
    </row>
    <row r="21" spans="1:15" ht="15" customHeight="1" x14ac:dyDescent="0.15">
      <c r="A21" s="516"/>
      <c r="B21" s="520"/>
      <c r="C21" s="521"/>
      <c r="D21" s="521"/>
      <c r="E21" s="521"/>
      <c r="F21" s="522"/>
      <c r="G21" s="524"/>
      <c r="H21" s="814"/>
      <c r="I21" s="816"/>
      <c r="J21" s="816"/>
      <c r="K21" s="818"/>
      <c r="L21" s="283">
        <f>SUM(H20:K21)+SUM(H53:K54)</f>
        <v>0</v>
      </c>
      <c r="M21" s="288" t="s">
        <v>385</v>
      </c>
      <c r="N21" s="292">
        <f>税額算出表!H16</f>
        <v>0</v>
      </c>
      <c r="O21" s="292">
        <f>L21-N21</f>
        <v>0</v>
      </c>
    </row>
    <row r="22" spans="1:15" ht="12" customHeight="1" x14ac:dyDescent="0.15">
      <c r="A22" s="504" t="s">
        <v>11</v>
      </c>
      <c r="B22" s="506" t="s">
        <v>84</v>
      </c>
      <c r="C22" s="508" t="s">
        <v>45</v>
      </c>
      <c r="D22" s="810" t="s">
        <v>85</v>
      </c>
      <c r="E22" s="811"/>
      <c r="F22" s="812"/>
      <c r="G22" s="495" t="s">
        <v>55</v>
      </c>
      <c r="H22" s="813"/>
      <c r="I22" s="815"/>
      <c r="J22" s="815"/>
      <c r="K22" s="817"/>
      <c r="L22" s="148" t="s">
        <v>307</v>
      </c>
      <c r="N22" s="293"/>
      <c r="O22" s="294"/>
    </row>
    <row r="23" spans="1:15" ht="15" customHeight="1" x14ac:dyDescent="0.15">
      <c r="A23" s="515"/>
      <c r="B23" s="806"/>
      <c r="C23" s="808"/>
      <c r="D23" s="520"/>
      <c r="E23" s="521"/>
      <c r="F23" s="522"/>
      <c r="G23" s="495"/>
      <c r="H23" s="814"/>
      <c r="I23" s="816"/>
      <c r="J23" s="816"/>
      <c r="K23" s="818"/>
      <c r="L23" s="283">
        <f>SUM(H22:K23)+SUM(H55:K56)</f>
        <v>0</v>
      </c>
      <c r="M23" s="288" t="s">
        <v>385</v>
      </c>
      <c r="N23" s="292">
        <f>税額算出表!H17</f>
        <v>0</v>
      </c>
      <c r="O23" s="292">
        <f>L23-N23</f>
        <v>0</v>
      </c>
    </row>
    <row r="24" spans="1:15" ht="12" customHeight="1" x14ac:dyDescent="0.15">
      <c r="A24" s="515"/>
      <c r="B24" s="806"/>
      <c r="C24" s="808"/>
      <c r="D24" s="819"/>
      <c r="E24" s="820"/>
      <c r="F24" s="812" t="s">
        <v>46</v>
      </c>
      <c r="G24" s="495"/>
      <c r="H24" s="813"/>
      <c r="I24" s="815"/>
      <c r="J24" s="815"/>
      <c r="K24" s="817"/>
      <c r="L24" s="148" t="s">
        <v>307</v>
      </c>
      <c r="N24" s="293"/>
      <c r="O24" s="294"/>
    </row>
    <row r="25" spans="1:15" ht="15" customHeight="1" x14ac:dyDescent="0.15">
      <c r="A25" s="515"/>
      <c r="B25" s="806"/>
      <c r="C25" s="808"/>
      <c r="D25" s="821"/>
      <c r="E25" s="822"/>
      <c r="F25" s="522"/>
      <c r="G25" s="496"/>
      <c r="H25" s="814"/>
      <c r="I25" s="816"/>
      <c r="J25" s="816"/>
      <c r="K25" s="818"/>
      <c r="L25" s="283">
        <f>SUM(H24:K25)+SUM(H57:K58)</f>
        <v>0</v>
      </c>
      <c r="M25" s="288" t="s">
        <v>385</v>
      </c>
      <c r="N25" s="292">
        <f>税額算出表!H18</f>
        <v>0</v>
      </c>
      <c r="O25" s="292">
        <f>L25-N25</f>
        <v>0</v>
      </c>
    </row>
    <row r="26" spans="1:15" ht="12" customHeight="1" x14ac:dyDescent="0.15">
      <c r="A26" s="515"/>
      <c r="B26" s="806"/>
      <c r="C26" s="808"/>
      <c r="D26" s="819"/>
      <c r="E26" s="820"/>
      <c r="F26" s="812" t="s">
        <v>46</v>
      </c>
      <c r="G26" s="496"/>
      <c r="H26" s="813"/>
      <c r="I26" s="815"/>
      <c r="J26" s="815"/>
      <c r="K26" s="817"/>
      <c r="L26" s="148" t="s">
        <v>307</v>
      </c>
      <c r="N26" s="293"/>
      <c r="O26" s="294"/>
    </row>
    <row r="27" spans="1:15" ht="15" customHeight="1" x14ac:dyDescent="0.15">
      <c r="A27" s="805"/>
      <c r="B27" s="807"/>
      <c r="C27" s="809"/>
      <c r="D27" s="823"/>
      <c r="E27" s="824"/>
      <c r="F27" s="681"/>
      <c r="G27" s="30"/>
      <c r="H27" s="814"/>
      <c r="I27" s="816"/>
      <c r="J27" s="816"/>
      <c r="K27" s="818"/>
      <c r="L27" s="283">
        <f>SUM(H26:K27)+SUM(H59:K60)</f>
        <v>0</v>
      </c>
      <c r="M27" s="288" t="s">
        <v>385</v>
      </c>
      <c r="N27" s="295">
        <f>税額算出表!H19</f>
        <v>0</v>
      </c>
      <c r="O27" s="292">
        <f>L27-N27</f>
        <v>0</v>
      </c>
    </row>
    <row r="28" spans="1:15" ht="12" customHeight="1" x14ac:dyDescent="0.15">
      <c r="A28" s="793" t="s">
        <v>78</v>
      </c>
      <c r="B28" s="633"/>
      <c r="C28" s="633"/>
      <c r="D28" s="633"/>
      <c r="E28" s="633"/>
      <c r="F28" s="800"/>
      <c r="G28" s="794" t="s">
        <v>56</v>
      </c>
      <c r="H28" s="795" t="str">
        <f>IF(H12+H14+H18&gt;0,H12+H14+H18,"")</f>
        <v/>
      </c>
      <c r="I28" s="797" t="str">
        <f>IF(I12+I14+I18&gt;0,I12+I14+I18,"")</f>
        <v/>
      </c>
      <c r="J28" s="797" t="str">
        <f t="shared" ref="J28:K28" si="0">IF(J12+J14+J18&gt;0,J12+J14+J18,"")</f>
        <v/>
      </c>
      <c r="K28" s="791" t="str">
        <f t="shared" si="0"/>
        <v/>
      </c>
      <c r="L28" s="146" t="s">
        <v>308</v>
      </c>
      <c r="N28" s="293"/>
      <c r="O28" s="294"/>
    </row>
    <row r="29" spans="1:15" ht="15" customHeight="1" x14ac:dyDescent="0.15">
      <c r="A29" s="709"/>
      <c r="B29" s="634"/>
      <c r="C29" s="634"/>
      <c r="D29" s="634"/>
      <c r="E29" s="634"/>
      <c r="F29" s="801"/>
      <c r="G29" s="802"/>
      <c r="H29" s="803"/>
      <c r="I29" s="804"/>
      <c r="J29" s="804"/>
      <c r="K29" s="792"/>
      <c r="L29" s="283">
        <f>SUM(H28:K29)+SUM(H61:K62)</f>
        <v>0</v>
      </c>
      <c r="M29" s="288" t="s">
        <v>385</v>
      </c>
      <c r="N29" s="292" t="str">
        <f>税額算出表!H20</f>
        <v/>
      </c>
      <c r="O29" s="292" t="str">
        <f>IF(ISERR(L29-N29),"",L29-N29)</f>
        <v/>
      </c>
    </row>
    <row r="30" spans="1:15" ht="12" customHeight="1" x14ac:dyDescent="0.15">
      <c r="A30" s="793" t="s">
        <v>79</v>
      </c>
      <c r="B30" s="633"/>
      <c r="C30" s="633"/>
      <c r="D30" s="633"/>
      <c r="E30" s="633"/>
      <c r="F30" s="633"/>
      <c r="G30" s="794" t="s">
        <v>57</v>
      </c>
      <c r="H30" s="795" t="str">
        <f>IF(H7+H8+H10+H16+H20+H22+H24+H26&gt;0,H7+H8+H10+H16+H20+H22+H24+H26,"")</f>
        <v/>
      </c>
      <c r="I30" s="797" t="str">
        <f>IF(I7+I8+I10+I16+I20+I22+I24+I26&gt;0,I7+I8+I10+I16+I20+I22+I24+I26,"")</f>
        <v/>
      </c>
      <c r="J30" s="797" t="str">
        <f t="shared" ref="J30:K30" si="1">IF(J7+J8+J10+J16+J20+J22+J24+J26&gt;0,J7+J8+J10+J16+J20+J22+J24+J26,"")</f>
        <v/>
      </c>
      <c r="K30" s="791" t="str">
        <f t="shared" si="1"/>
        <v/>
      </c>
      <c r="L30" s="146" t="s">
        <v>309</v>
      </c>
      <c r="N30" s="294"/>
      <c r="O30" s="294"/>
    </row>
    <row r="31" spans="1:15" ht="15" customHeight="1" thickBot="1" x14ac:dyDescent="0.2">
      <c r="A31" s="567"/>
      <c r="B31" s="568"/>
      <c r="C31" s="568"/>
      <c r="D31" s="568"/>
      <c r="E31" s="568"/>
      <c r="F31" s="568"/>
      <c r="G31" s="570"/>
      <c r="H31" s="796"/>
      <c r="I31" s="798"/>
      <c r="J31" s="798"/>
      <c r="K31" s="799"/>
      <c r="L31" s="282">
        <f>SUM(H30:K31)+SUM(H63:K64)</f>
        <v>0</v>
      </c>
      <c r="M31" s="288" t="s">
        <v>385</v>
      </c>
      <c r="N31" s="292" t="str">
        <f>税額算出表!H21</f>
        <v/>
      </c>
      <c r="O31" s="292" t="str">
        <f>IF(ISERR(L31-N31),"",L31-N31)</f>
        <v/>
      </c>
    </row>
    <row r="32" spans="1:15" x14ac:dyDescent="0.15">
      <c r="A32" s="1" t="s">
        <v>267</v>
      </c>
      <c r="L32" s="22" t="str">
        <f>簡易判定表!E28</f>
        <v>・</v>
      </c>
    </row>
    <row r="33" spans="1:12" x14ac:dyDescent="0.15">
      <c r="A33" s="1" t="s">
        <v>266</v>
      </c>
    </row>
    <row r="34" spans="1:12" x14ac:dyDescent="0.15">
      <c r="A34" s="1" t="s">
        <v>265</v>
      </c>
    </row>
    <row r="35" spans="1:12" ht="45" customHeight="1" thickBot="1" x14ac:dyDescent="0.2">
      <c r="A35" s="514" t="s">
        <v>264</v>
      </c>
      <c r="B35" s="514"/>
      <c r="C35" s="514"/>
      <c r="D35" s="514"/>
      <c r="E35" s="514"/>
      <c r="F35" s="514"/>
      <c r="G35" s="514"/>
      <c r="H35" s="514"/>
      <c r="I35" s="514"/>
      <c r="J35" s="514"/>
      <c r="K35" s="514"/>
      <c r="L35" s="514"/>
    </row>
    <row r="36" spans="1:12" ht="60" customHeight="1" x14ac:dyDescent="0.15">
      <c r="A36" s="525" t="s">
        <v>270</v>
      </c>
      <c r="B36" s="833"/>
      <c r="C36" s="833"/>
      <c r="D36" s="833"/>
      <c r="E36" s="833"/>
      <c r="F36" s="833"/>
      <c r="G36" s="834"/>
      <c r="H36" s="152"/>
      <c r="I36" s="153"/>
      <c r="J36" s="153"/>
      <c r="K36" s="154"/>
      <c r="L36" s="835" t="s">
        <v>268</v>
      </c>
    </row>
    <row r="37" spans="1:12" ht="60" customHeight="1" x14ac:dyDescent="0.15">
      <c r="A37" s="837" t="s">
        <v>271</v>
      </c>
      <c r="B37" s="838"/>
      <c r="C37" s="838"/>
      <c r="D37" s="838"/>
      <c r="E37" s="838"/>
      <c r="F37" s="838"/>
      <c r="G37" s="839"/>
      <c r="H37" s="155"/>
      <c r="I37" s="156"/>
      <c r="J37" s="156"/>
      <c r="K37" s="157"/>
      <c r="L37" s="836"/>
    </row>
    <row r="38" spans="1:12" ht="18" customHeight="1" x14ac:dyDescent="0.15">
      <c r="A38" s="840" t="s">
        <v>250</v>
      </c>
      <c r="B38" s="498"/>
      <c r="C38" s="498"/>
      <c r="D38" s="498"/>
      <c r="E38" s="498"/>
      <c r="F38" s="498"/>
      <c r="G38" s="841"/>
      <c r="H38" s="842" t="s">
        <v>269</v>
      </c>
      <c r="I38" s="843"/>
      <c r="J38" s="843"/>
      <c r="K38" s="843"/>
      <c r="L38" s="844"/>
    </row>
    <row r="39" spans="1:12" x14ac:dyDescent="0.15">
      <c r="A39" s="827" t="s">
        <v>0</v>
      </c>
      <c r="B39" s="517" t="s">
        <v>249</v>
      </c>
      <c r="C39" s="518"/>
      <c r="D39" s="518"/>
      <c r="E39" s="518"/>
      <c r="F39" s="519"/>
      <c r="G39" s="523" t="s">
        <v>47</v>
      </c>
      <c r="H39" s="53" t="s">
        <v>69</v>
      </c>
      <c r="I39" s="53" t="s">
        <v>69</v>
      </c>
      <c r="J39" s="53" t="s">
        <v>69</v>
      </c>
      <c r="K39" s="145" t="s">
        <v>69</v>
      </c>
      <c r="L39" s="193" t="s">
        <v>300</v>
      </c>
    </row>
    <row r="40" spans="1:12" ht="15" customHeight="1" x14ac:dyDescent="0.15">
      <c r="A40" s="515"/>
      <c r="B40" s="520"/>
      <c r="C40" s="521"/>
      <c r="D40" s="521"/>
      <c r="E40" s="521"/>
      <c r="F40" s="522"/>
      <c r="G40" s="524"/>
      <c r="H40" s="286"/>
      <c r="I40" s="286"/>
      <c r="J40" s="286"/>
      <c r="K40" s="287"/>
      <c r="L40" s="147"/>
    </row>
    <row r="41" spans="1:12" ht="12" customHeight="1" x14ac:dyDescent="0.15">
      <c r="A41" s="515"/>
      <c r="B41" s="828" t="s">
        <v>2</v>
      </c>
      <c r="C41" s="546" t="s">
        <v>3</v>
      </c>
      <c r="D41" s="825"/>
      <c r="E41" s="825"/>
      <c r="F41" s="547"/>
      <c r="G41" s="496" t="s">
        <v>48</v>
      </c>
      <c r="H41" s="813"/>
      <c r="I41" s="815"/>
      <c r="J41" s="815"/>
      <c r="K41" s="817"/>
      <c r="L41" s="148" t="s">
        <v>299</v>
      </c>
    </row>
    <row r="42" spans="1:12" ht="15" customHeight="1" x14ac:dyDescent="0.15">
      <c r="A42" s="515"/>
      <c r="B42" s="774"/>
      <c r="C42" s="548"/>
      <c r="D42" s="826"/>
      <c r="E42" s="826"/>
      <c r="F42" s="549"/>
      <c r="G42" s="524"/>
      <c r="H42" s="814"/>
      <c r="I42" s="816"/>
      <c r="J42" s="816"/>
      <c r="K42" s="818"/>
      <c r="L42" s="149"/>
    </row>
    <row r="43" spans="1:12" ht="12" customHeight="1" x14ac:dyDescent="0.15">
      <c r="A43" s="515"/>
      <c r="B43" s="774"/>
      <c r="C43" s="546" t="s">
        <v>298</v>
      </c>
      <c r="D43" s="825"/>
      <c r="E43" s="825"/>
      <c r="F43" s="547"/>
      <c r="G43" s="496" t="s">
        <v>49</v>
      </c>
      <c r="H43" s="813"/>
      <c r="I43" s="815"/>
      <c r="J43" s="815"/>
      <c r="K43" s="817"/>
      <c r="L43" s="148" t="s">
        <v>301</v>
      </c>
    </row>
    <row r="44" spans="1:12" ht="15" customHeight="1" x14ac:dyDescent="0.15">
      <c r="A44" s="515"/>
      <c r="B44" s="829"/>
      <c r="C44" s="548"/>
      <c r="D44" s="826"/>
      <c r="E44" s="826"/>
      <c r="F44" s="549"/>
      <c r="G44" s="524"/>
      <c r="H44" s="814"/>
      <c r="I44" s="816"/>
      <c r="J44" s="816"/>
      <c r="K44" s="818"/>
      <c r="L44" s="149"/>
    </row>
    <row r="45" spans="1:12" ht="12" customHeight="1" x14ac:dyDescent="0.15">
      <c r="A45" s="515"/>
      <c r="B45" s="506" t="s">
        <v>70</v>
      </c>
      <c r="C45" s="546" t="s">
        <v>63</v>
      </c>
      <c r="D45" s="547"/>
      <c r="E45" s="553" t="s">
        <v>77</v>
      </c>
      <c r="F45" s="832"/>
      <c r="G45" s="496" t="s">
        <v>50</v>
      </c>
      <c r="H45" s="813"/>
      <c r="I45" s="815"/>
      <c r="J45" s="815"/>
      <c r="K45" s="817"/>
      <c r="L45" s="148" t="s">
        <v>302</v>
      </c>
    </row>
    <row r="46" spans="1:12" ht="15" customHeight="1" x14ac:dyDescent="0.15">
      <c r="A46" s="515"/>
      <c r="B46" s="806"/>
      <c r="C46" s="831"/>
      <c r="D46" s="566"/>
      <c r="E46" s="553"/>
      <c r="F46" s="832"/>
      <c r="G46" s="524"/>
      <c r="H46" s="814"/>
      <c r="I46" s="816"/>
      <c r="J46" s="816"/>
      <c r="K46" s="818"/>
      <c r="L46" s="149"/>
    </row>
    <row r="47" spans="1:12" ht="12" customHeight="1" x14ac:dyDescent="0.15">
      <c r="A47" s="515"/>
      <c r="B47" s="806"/>
      <c r="C47" s="831"/>
      <c r="D47" s="566"/>
      <c r="E47" s="550" t="s">
        <v>6</v>
      </c>
      <c r="F47" s="552"/>
      <c r="G47" s="496" t="s">
        <v>51</v>
      </c>
      <c r="H47" s="813"/>
      <c r="I47" s="815"/>
      <c r="J47" s="815"/>
      <c r="K47" s="817"/>
      <c r="L47" s="148" t="s">
        <v>303</v>
      </c>
    </row>
    <row r="48" spans="1:12" ht="15" customHeight="1" x14ac:dyDescent="0.15">
      <c r="A48" s="516"/>
      <c r="B48" s="830"/>
      <c r="C48" s="548"/>
      <c r="D48" s="549"/>
      <c r="E48" s="550"/>
      <c r="F48" s="552"/>
      <c r="G48" s="524"/>
      <c r="H48" s="814"/>
      <c r="I48" s="816"/>
      <c r="J48" s="816"/>
      <c r="K48" s="818"/>
      <c r="L48" s="149"/>
    </row>
    <row r="49" spans="1:12" ht="12" customHeight="1" x14ac:dyDescent="0.15">
      <c r="A49" s="504" t="s">
        <v>8</v>
      </c>
      <c r="B49" s="810" t="s">
        <v>82</v>
      </c>
      <c r="C49" s="811"/>
      <c r="D49" s="811"/>
      <c r="E49" s="811"/>
      <c r="F49" s="812"/>
      <c r="G49" s="496" t="s">
        <v>52</v>
      </c>
      <c r="H49" s="813"/>
      <c r="I49" s="815"/>
      <c r="J49" s="815"/>
      <c r="K49" s="817"/>
      <c r="L49" s="148" t="s">
        <v>304</v>
      </c>
    </row>
    <row r="50" spans="1:12" ht="15" customHeight="1" x14ac:dyDescent="0.15">
      <c r="A50" s="515"/>
      <c r="B50" s="520"/>
      <c r="C50" s="521"/>
      <c r="D50" s="521"/>
      <c r="E50" s="521"/>
      <c r="F50" s="522"/>
      <c r="G50" s="524"/>
      <c r="H50" s="814"/>
      <c r="I50" s="816"/>
      <c r="J50" s="816"/>
      <c r="K50" s="818"/>
      <c r="L50" s="149"/>
    </row>
    <row r="51" spans="1:12" ht="12" customHeight="1" x14ac:dyDescent="0.15">
      <c r="A51" s="515"/>
      <c r="B51" s="810" t="s">
        <v>83</v>
      </c>
      <c r="C51" s="811"/>
      <c r="D51" s="811"/>
      <c r="E51" s="811"/>
      <c r="F51" s="812"/>
      <c r="G51" s="496" t="s">
        <v>53</v>
      </c>
      <c r="H51" s="813"/>
      <c r="I51" s="815"/>
      <c r="J51" s="815"/>
      <c r="K51" s="817"/>
      <c r="L51" s="148" t="s">
        <v>305</v>
      </c>
    </row>
    <row r="52" spans="1:12" ht="15" customHeight="1" x14ac:dyDescent="0.15">
      <c r="A52" s="515"/>
      <c r="B52" s="520"/>
      <c r="C52" s="521"/>
      <c r="D52" s="521"/>
      <c r="E52" s="521"/>
      <c r="F52" s="522"/>
      <c r="G52" s="524"/>
      <c r="H52" s="814"/>
      <c r="I52" s="816"/>
      <c r="J52" s="816"/>
      <c r="K52" s="818"/>
      <c r="L52" s="149"/>
    </row>
    <row r="53" spans="1:12" ht="12" customHeight="1" x14ac:dyDescent="0.15">
      <c r="A53" s="515"/>
      <c r="B53" s="810" t="s">
        <v>81</v>
      </c>
      <c r="C53" s="811"/>
      <c r="D53" s="811"/>
      <c r="E53" s="811"/>
      <c r="F53" s="812"/>
      <c r="G53" s="496" t="s">
        <v>54</v>
      </c>
      <c r="H53" s="813"/>
      <c r="I53" s="815"/>
      <c r="J53" s="815"/>
      <c r="K53" s="817"/>
      <c r="L53" s="148" t="s">
        <v>306</v>
      </c>
    </row>
    <row r="54" spans="1:12" ht="15" customHeight="1" x14ac:dyDescent="0.15">
      <c r="A54" s="516"/>
      <c r="B54" s="520"/>
      <c r="C54" s="521"/>
      <c r="D54" s="521"/>
      <c r="E54" s="521"/>
      <c r="F54" s="522"/>
      <c r="G54" s="524"/>
      <c r="H54" s="814"/>
      <c r="I54" s="816"/>
      <c r="J54" s="816"/>
      <c r="K54" s="818"/>
      <c r="L54" s="149"/>
    </row>
    <row r="55" spans="1:12" ht="12" customHeight="1" x14ac:dyDescent="0.15">
      <c r="A55" s="504" t="s">
        <v>11</v>
      </c>
      <c r="B55" s="506" t="s">
        <v>84</v>
      </c>
      <c r="C55" s="508" t="s">
        <v>45</v>
      </c>
      <c r="D55" s="810" t="s">
        <v>85</v>
      </c>
      <c r="E55" s="811"/>
      <c r="F55" s="812"/>
      <c r="G55" s="495" t="s">
        <v>55</v>
      </c>
      <c r="H55" s="813"/>
      <c r="I55" s="815"/>
      <c r="J55" s="815"/>
      <c r="K55" s="817"/>
      <c r="L55" s="148" t="s">
        <v>307</v>
      </c>
    </row>
    <row r="56" spans="1:12" ht="15" customHeight="1" x14ac:dyDescent="0.15">
      <c r="A56" s="515"/>
      <c r="B56" s="806"/>
      <c r="C56" s="808"/>
      <c r="D56" s="520"/>
      <c r="E56" s="521"/>
      <c r="F56" s="522"/>
      <c r="G56" s="495"/>
      <c r="H56" s="814"/>
      <c r="I56" s="816"/>
      <c r="J56" s="816"/>
      <c r="K56" s="818"/>
      <c r="L56" s="149"/>
    </row>
    <row r="57" spans="1:12" ht="12" customHeight="1" x14ac:dyDescent="0.15">
      <c r="A57" s="515"/>
      <c r="B57" s="806"/>
      <c r="C57" s="808"/>
      <c r="D57" s="819"/>
      <c r="E57" s="820"/>
      <c r="F57" s="812" t="s">
        <v>46</v>
      </c>
      <c r="G57" s="495"/>
      <c r="H57" s="813"/>
      <c r="I57" s="815"/>
      <c r="J57" s="815"/>
      <c r="K57" s="817"/>
      <c r="L57" s="148" t="s">
        <v>307</v>
      </c>
    </row>
    <row r="58" spans="1:12" ht="15" customHeight="1" x14ac:dyDescent="0.15">
      <c r="A58" s="515"/>
      <c r="B58" s="806"/>
      <c r="C58" s="808"/>
      <c r="D58" s="821"/>
      <c r="E58" s="822"/>
      <c r="F58" s="522"/>
      <c r="G58" s="496"/>
      <c r="H58" s="814"/>
      <c r="I58" s="816"/>
      <c r="J58" s="816"/>
      <c r="K58" s="818"/>
      <c r="L58" s="149"/>
    </row>
    <row r="59" spans="1:12" ht="12" customHeight="1" x14ac:dyDescent="0.15">
      <c r="A59" s="515"/>
      <c r="B59" s="806"/>
      <c r="C59" s="808"/>
      <c r="D59" s="819"/>
      <c r="E59" s="820"/>
      <c r="F59" s="812" t="s">
        <v>46</v>
      </c>
      <c r="G59" s="496"/>
      <c r="H59" s="813"/>
      <c r="I59" s="815"/>
      <c r="J59" s="815"/>
      <c r="K59" s="817"/>
      <c r="L59" s="148" t="s">
        <v>307</v>
      </c>
    </row>
    <row r="60" spans="1:12" ht="15" customHeight="1" x14ac:dyDescent="0.15">
      <c r="A60" s="805"/>
      <c r="B60" s="807"/>
      <c r="C60" s="809"/>
      <c r="D60" s="823"/>
      <c r="E60" s="824"/>
      <c r="F60" s="681"/>
      <c r="G60" s="197"/>
      <c r="H60" s="814"/>
      <c r="I60" s="816"/>
      <c r="J60" s="816"/>
      <c r="K60" s="818"/>
      <c r="L60" s="149"/>
    </row>
    <row r="61" spans="1:12" ht="12" customHeight="1" x14ac:dyDescent="0.15">
      <c r="A61" s="793" t="s">
        <v>78</v>
      </c>
      <c r="B61" s="633"/>
      <c r="C61" s="633"/>
      <c r="D61" s="633"/>
      <c r="E61" s="633"/>
      <c r="F61" s="800"/>
      <c r="G61" s="794" t="s">
        <v>56</v>
      </c>
      <c r="H61" s="795" t="str">
        <f>IF(H45+H47+H51&gt;0,H45+H47+H51,"")</f>
        <v/>
      </c>
      <c r="I61" s="797" t="str">
        <f>IF(I45+I47+I51&gt;0,I45+I47+I51,"")</f>
        <v/>
      </c>
      <c r="J61" s="797" t="str">
        <f t="shared" ref="J61:K61" si="2">IF(J45+J47+J51&gt;0,J45+J47+J51,"")</f>
        <v/>
      </c>
      <c r="K61" s="791" t="str">
        <f t="shared" si="2"/>
        <v/>
      </c>
      <c r="L61" s="146" t="s">
        <v>308</v>
      </c>
    </row>
    <row r="62" spans="1:12" ht="15" customHeight="1" x14ac:dyDescent="0.15">
      <c r="A62" s="709"/>
      <c r="B62" s="634"/>
      <c r="C62" s="634"/>
      <c r="D62" s="634"/>
      <c r="E62" s="634"/>
      <c r="F62" s="801"/>
      <c r="G62" s="802"/>
      <c r="H62" s="803"/>
      <c r="I62" s="804"/>
      <c r="J62" s="804"/>
      <c r="K62" s="792"/>
      <c r="L62" s="150"/>
    </row>
    <row r="63" spans="1:12" ht="12" customHeight="1" x14ac:dyDescent="0.15">
      <c r="A63" s="793" t="s">
        <v>79</v>
      </c>
      <c r="B63" s="633"/>
      <c r="C63" s="633"/>
      <c r="D63" s="633"/>
      <c r="E63" s="633"/>
      <c r="F63" s="633"/>
      <c r="G63" s="794" t="s">
        <v>57</v>
      </c>
      <c r="H63" s="795" t="str">
        <f>IF(H40+H41+H43+H49+H53+H55+H57+H59&gt;0,H40+H41+H43+H49+H53+H55+H57+H59,"")</f>
        <v/>
      </c>
      <c r="I63" s="797" t="str">
        <f>IF(I40+I41+I43+I49+I53+I55+I57+I59&gt;0,I40+I41+I43+I49+I53+I55+I57+I59,"")</f>
        <v/>
      </c>
      <c r="J63" s="797" t="str">
        <f t="shared" ref="J63:K63" si="3">IF(J40+J41+J43+J49+J53+J55+J57+J59&gt;0,J40+J41+J43+J49+J53+J55+J57+J59,"")</f>
        <v/>
      </c>
      <c r="K63" s="791" t="str">
        <f t="shared" si="3"/>
        <v/>
      </c>
      <c r="L63" s="146" t="s">
        <v>309</v>
      </c>
    </row>
    <row r="64" spans="1:12" ht="15" customHeight="1" thickBot="1" x14ac:dyDescent="0.2">
      <c r="A64" s="567"/>
      <c r="B64" s="568"/>
      <c r="C64" s="568"/>
      <c r="D64" s="568"/>
      <c r="E64" s="568"/>
      <c r="F64" s="568"/>
      <c r="G64" s="570"/>
      <c r="H64" s="796"/>
      <c r="I64" s="798"/>
      <c r="J64" s="798"/>
      <c r="K64" s="799"/>
      <c r="L64" s="151"/>
    </row>
    <row r="65" spans="1:12" x14ac:dyDescent="0.15">
      <c r="A65" s="1" t="s">
        <v>267</v>
      </c>
      <c r="L65" s="22" t="str">
        <f>簡易判定表!E28</f>
        <v>・</v>
      </c>
    </row>
    <row r="66" spans="1:12" x14ac:dyDescent="0.15">
      <c r="A66" s="1" t="s">
        <v>266</v>
      </c>
    </row>
    <row r="67" spans="1:12" x14ac:dyDescent="0.15">
      <c r="A67" s="1" t="s">
        <v>265</v>
      </c>
    </row>
  </sheetData>
  <sheetProtection algorithmName="SHA-512" hashValue="ik6mXcQfKzmQIx3Z+rGU6XMu3bIGdDNl+I2nz+xx84DASJufQ6JKkyNqEYVy+9Mf9UDk/Cwmle4AC9gfUFFtwQ==" saltValue="2vO0ozSjIemBJb33b2gw5g==" spinCount="100000" sheet="1" objects="1" scenarios="1"/>
  <mergeCells count="178">
    <mergeCell ref="K22:K23"/>
    <mergeCell ref="I22:I23"/>
    <mergeCell ref="K24:K25"/>
    <mergeCell ref="H26:H27"/>
    <mergeCell ref="I26:I27"/>
    <mergeCell ref="J26:J27"/>
    <mergeCell ref="K26:K27"/>
    <mergeCell ref="K16:K17"/>
    <mergeCell ref="H18:H19"/>
    <mergeCell ref="I18:I19"/>
    <mergeCell ref="J18:J19"/>
    <mergeCell ref="K18:K19"/>
    <mergeCell ref="H20:H21"/>
    <mergeCell ref="I20:I21"/>
    <mergeCell ref="J20:J21"/>
    <mergeCell ref="K20:K21"/>
    <mergeCell ref="K28:K29"/>
    <mergeCell ref="K30:K31"/>
    <mergeCell ref="J30:J31"/>
    <mergeCell ref="I30:I31"/>
    <mergeCell ref="H30:H31"/>
    <mergeCell ref="J8:J9"/>
    <mergeCell ref="K8:K9"/>
    <mergeCell ref="H10:H11"/>
    <mergeCell ref="I10:I11"/>
    <mergeCell ref="J10:J11"/>
    <mergeCell ref="K10:K11"/>
    <mergeCell ref="H8:H9"/>
    <mergeCell ref="I8:I9"/>
    <mergeCell ref="J12:J13"/>
    <mergeCell ref="K12:K13"/>
    <mergeCell ref="H14:H15"/>
    <mergeCell ref="I14:I15"/>
    <mergeCell ref="J14:J15"/>
    <mergeCell ref="K14:K15"/>
    <mergeCell ref="H12:H13"/>
    <mergeCell ref="I12:I13"/>
    <mergeCell ref="H16:H17"/>
    <mergeCell ref="I16:I17"/>
    <mergeCell ref="J16:J17"/>
    <mergeCell ref="A30:F31"/>
    <mergeCell ref="A22:A27"/>
    <mergeCell ref="H28:H29"/>
    <mergeCell ref="I28:I29"/>
    <mergeCell ref="J28:J29"/>
    <mergeCell ref="H24:H25"/>
    <mergeCell ref="I24:I25"/>
    <mergeCell ref="J24:J25"/>
    <mergeCell ref="G30:G31"/>
    <mergeCell ref="G28:G29"/>
    <mergeCell ref="G22:G26"/>
    <mergeCell ref="D22:F23"/>
    <mergeCell ref="B22:B27"/>
    <mergeCell ref="C22:C27"/>
    <mergeCell ref="F24:F25"/>
    <mergeCell ref="D24:E25"/>
    <mergeCell ref="H22:H23"/>
    <mergeCell ref="J22:J23"/>
    <mergeCell ref="B8:B11"/>
    <mergeCell ref="G8:G9"/>
    <mergeCell ref="G10:G11"/>
    <mergeCell ref="F26:F27"/>
    <mergeCell ref="D26:E27"/>
    <mergeCell ref="A28:F29"/>
    <mergeCell ref="G14:G15"/>
    <mergeCell ref="E14:F15"/>
    <mergeCell ref="G16:G17"/>
    <mergeCell ref="B18:F19"/>
    <mergeCell ref="G18:G19"/>
    <mergeCell ref="B20:F21"/>
    <mergeCell ref="G20:G21"/>
    <mergeCell ref="A35:L35"/>
    <mergeCell ref="A36:G36"/>
    <mergeCell ref="L36:L37"/>
    <mergeCell ref="A37:G37"/>
    <mergeCell ref="A38:G38"/>
    <mergeCell ref="H38:L38"/>
    <mergeCell ref="A1:L1"/>
    <mergeCell ref="A2:L2"/>
    <mergeCell ref="A5:G5"/>
    <mergeCell ref="L3:L4"/>
    <mergeCell ref="H5:L5"/>
    <mergeCell ref="A3:G3"/>
    <mergeCell ref="A4:G4"/>
    <mergeCell ref="A16:A21"/>
    <mergeCell ref="C12:D15"/>
    <mergeCell ref="B12:B15"/>
    <mergeCell ref="A6:A15"/>
    <mergeCell ref="E12:F13"/>
    <mergeCell ref="B16:F17"/>
    <mergeCell ref="B6:F7"/>
    <mergeCell ref="G6:G7"/>
    <mergeCell ref="G12:G13"/>
    <mergeCell ref="C8:F9"/>
    <mergeCell ref="C10:F11"/>
    <mergeCell ref="A39:A48"/>
    <mergeCell ref="B39:F40"/>
    <mergeCell ref="G39:G40"/>
    <mergeCell ref="B41:B44"/>
    <mergeCell ref="C41:F42"/>
    <mergeCell ref="G41:G42"/>
    <mergeCell ref="B45:B48"/>
    <mergeCell ref="C45:D48"/>
    <mergeCell ref="E45:F46"/>
    <mergeCell ref="G45:G46"/>
    <mergeCell ref="H41:H42"/>
    <mergeCell ref="I41:I42"/>
    <mergeCell ref="J41:J42"/>
    <mergeCell ref="K41:K42"/>
    <mergeCell ref="C43:F44"/>
    <mergeCell ref="G43:G44"/>
    <mergeCell ref="H43:H44"/>
    <mergeCell ref="I43:I44"/>
    <mergeCell ref="J43:J44"/>
    <mergeCell ref="K43:K44"/>
    <mergeCell ref="H45:H46"/>
    <mergeCell ref="I45:I46"/>
    <mergeCell ref="J45:J46"/>
    <mergeCell ref="K45:K46"/>
    <mergeCell ref="E47:F48"/>
    <mergeCell ref="G47:G48"/>
    <mergeCell ref="H47:H48"/>
    <mergeCell ref="I47:I48"/>
    <mergeCell ref="J47:J48"/>
    <mergeCell ref="K47:K48"/>
    <mergeCell ref="J49:J50"/>
    <mergeCell ref="K49:K50"/>
    <mergeCell ref="B51:F52"/>
    <mergeCell ref="G51:G52"/>
    <mergeCell ref="H51:H52"/>
    <mergeCell ref="I51:I52"/>
    <mergeCell ref="J51:J52"/>
    <mergeCell ref="K51:K52"/>
    <mergeCell ref="A49:A54"/>
    <mergeCell ref="B49:F50"/>
    <mergeCell ref="G49:G50"/>
    <mergeCell ref="H49:H50"/>
    <mergeCell ref="I49:I50"/>
    <mergeCell ref="B53:F54"/>
    <mergeCell ref="G53:G54"/>
    <mergeCell ref="H53:H54"/>
    <mergeCell ref="I53:I54"/>
    <mergeCell ref="J53:J54"/>
    <mergeCell ref="K53:K54"/>
    <mergeCell ref="H57:H58"/>
    <mergeCell ref="I57:I58"/>
    <mergeCell ref="J57:J58"/>
    <mergeCell ref="K57:K58"/>
    <mergeCell ref="D59:E60"/>
    <mergeCell ref="F59:F60"/>
    <mergeCell ref="H59:H60"/>
    <mergeCell ref="I59:I60"/>
    <mergeCell ref="J59:J60"/>
    <mergeCell ref="K59:K60"/>
    <mergeCell ref="N3:O4"/>
    <mergeCell ref="K61:K62"/>
    <mergeCell ref="A63:F64"/>
    <mergeCell ref="G63:G64"/>
    <mergeCell ref="H63:H64"/>
    <mergeCell ref="I63:I64"/>
    <mergeCell ref="J63:J64"/>
    <mergeCell ref="K63:K64"/>
    <mergeCell ref="A61:F62"/>
    <mergeCell ref="G61:G62"/>
    <mergeCell ref="H61:H62"/>
    <mergeCell ref="I61:I62"/>
    <mergeCell ref="J61:J62"/>
    <mergeCell ref="A55:A60"/>
    <mergeCell ref="B55:B60"/>
    <mergeCell ref="C55:C60"/>
    <mergeCell ref="D55:F56"/>
    <mergeCell ref="G55:G59"/>
    <mergeCell ref="H55:H56"/>
    <mergeCell ref="I55:I56"/>
    <mergeCell ref="J55:J56"/>
    <mergeCell ref="K55:K56"/>
    <mergeCell ref="D57:E58"/>
    <mergeCell ref="F57:F58"/>
  </mergeCells>
  <phoneticPr fontId="2"/>
  <dataValidations count="2">
    <dataValidation type="whole" imeMode="off" operator="greaterThan" allowBlank="1" showInputMessage="1" showErrorMessage="1" sqref="H7:K27 H40:K60">
      <formula1>0</formula1>
    </dataValidation>
    <dataValidation type="whole" imeMode="off" allowBlank="1" showInputMessage="1" showErrorMessage="1" sqref="D24:E27 D57:E60">
      <formula1>21</formula1>
      <formula2>99</formula2>
    </dataValidation>
  </dataValidations>
  <printOptions horizontalCentered="1"/>
  <pageMargins left="0.51181102362204722" right="0.51181102362204722" top="0.74803149606299213" bottom="0.55118110236220474" header="0.31496062992125984" footer="0.31496062992125984"/>
  <pageSetup paperSize="9" scale="96" fitToHeight="0"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99"/>
    <pageSetUpPr fitToPage="1"/>
  </sheetPr>
  <dimension ref="A1:K32"/>
  <sheetViews>
    <sheetView zoomScaleNormal="100" workbookViewId="0">
      <selection activeCell="C6" sqref="C6:K6"/>
    </sheetView>
  </sheetViews>
  <sheetFormatPr defaultRowHeight="13.5" x14ac:dyDescent="0.15"/>
  <cols>
    <col min="1" max="1" width="6.375" style="66" customWidth="1"/>
    <col min="2" max="2" width="12.125" style="66" customWidth="1"/>
    <col min="3" max="5" width="9" style="66"/>
    <col min="6" max="11" width="12.5" style="66" customWidth="1"/>
    <col min="12" max="16384" width="9" style="66"/>
  </cols>
  <sheetData>
    <row r="1" spans="1:11" ht="50.25" customHeight="1" x14ac:dyDescent="0.15">
      <c r="A1" s="480" t="s">
        <v>290</v>
      </c>
      <c r="B1" s="481"/>
      <c r="C1" s="481"/>
      <c r="D1" s="481"/>
      <c r="E1" s="481"/>
      <c r="F1" s="481"/>
      <c r="G1" s="481"/>
      <c r="H1" s="481"/>
      <c r="I1" s="481"/>
      <c r="J1" s="481"/>
      <c r="K1" s="481"/>
    </row>
    <row r="2" spans="1:11" x14ac:dyDescent="0.15">
      <c r="A2" s="104"/>
      <c r="B2" s="191"/>
      <c r="C2" s="191"/>
      <c r="D2" s="191"/>
      <c r="E2" s="191"/>
      <c r="F2" s="191"/>
      <c r="G2" s="191"/>
      <c r="H2" s="191"/>
      <c r="I2" s="191"/>
      <c r="J2" s="191"/>
      <c r="K2" s="192" t="s">
        <v>289</v>
      </c>
    </row>
    <row r="3" spans="1:11" ht="24.75" customHeight="1" x14ac:dyDescent="0.15">
      <c r="A3" s="858" t="s">
        <v>282</v>
      </c>
      <c r="B3" s="859"/>
      <c r="C3" s="859"/>
      <c r="D3" s="859"/>
      <c r="E3" s="859"/>
      <c r="F3" s="859"/>
      <c r="G3" s="859"/>
      <c r="H3" s="859"/>
      <c r="I3" s="859"/>
      <c r="J3" s="859"/>
      <c r="K3" s="859"/>
    </row>
    <row r="4" spans="1:11" ht="22.5" customHeight="1" x14ac:dyDescent="0.15">
      <c r="A4" s="851" t="s">
        <v>284</v>
      </c>
      <c r="B4" s="852"/>
      <c r="C4" s="853" t="s">
        <v>291</v>
      </c>
      <c r="D4" s="853"/>
      <c r="E4" s="853"/>
      <c r="F4" s="853"/>
      <c r="G4" s="853"/>
      <c r="H4" s="853"/>
      <c r="I4" s="853"/>
      <c r="J4" s="853"/>
      <c r="K4" s="854"/>
    </row>
    <row r="5" spans="1:11" ht="22.5" customHeight="1" x14ac:dyDescent="0.15">
      <c r="A5" s="851"/>
      <c r="B5" s="852"/>
      <c r="C5" s="855" t="s">
        <v>279</v>
      </c>
      <c r="D5" s="855"/>
      <c r="E5" s="855"/>
      <c r="F5" s="855"/>
      <c r="G5" s="855"/>
      <c r="H5" s="855"/>
      <c r="I5" s="855"/>
      <c r="J5" s="855"/>
      <c r="K5" s="856"/>
    </row>
    <row r="6" spans="1:11" ht="30" customHeight="1" x14ac:dyDescent="0.15">
      <c r="A6" s="851" t="s">
        <v>158</v>
      </c>
      <c r="B6" s="852"/>
      <c r="C6" s="852"/>
      <c r="D6" s="852"/>
      <c r="E6" s="852"/>
      <c r="F6" s="852"/>
      <c r="G6" s="852"/>
      <c r="H6" s="852"/>
      <c r="I6" s="852"/>
      <c r="J6" s="852"/>
      <c r="K6" s="857"/>
    </row>
    <row r="7" spans="1:11" ht="30" customHeight="1" x14ac:dyDescent="0.15">
      <c r="A7" s="851" t="s">
        <v>159</v>
      </c>
      <c r="B7" s="852"/>
      <c r="C7" s="852"/>
      <c r="D7" s="852"/>
      <c r="E7" s="852"/>
      <c r="F7" s="852"/>
      <c r="G7" s="852"/>
      <c r="H7" s="852"/>
      <c r="I7" s="852"/>
      <c r="J7" s="852"/>
      <c r="K7" s="857"/>
    </row>
    <row r="8" spans="1:11" ht="30" customHeight="1" x14ac:dyDescent="0.15">
      <c r="A8" s="851" t="s">
        <v>283</v>
      </c>
      <c r="B8" s="852"/>
      <c r="C8" s="852" t="s">
        <v>285</v>
      </c>
      <c r="D8" s="852"/>
      <c r="E8" s="852"/>
      <c r="F8" s="852"/>
      <c r="G8" s="852"/>
      <c r="H8" s="852"/>
      <c r="I8" s="860"/>
      <c r="J8" s="158" t="s">
        <v>280</v>
      </c>
      <c r="K8" s="159"/>
    </row>
    <row r="9" spans="1:11" ht="14.25" thickBot="1" x14ac:dyDescent="0.2"/>
    <row r="10" spans="1:11" ht="24" customHeight="1" x14ac:dyDescent="0.15">
      <c r="A10" s="845" t="s">
        <v>273</v>
      </c>
      <c r="B10" s="872" t="s">
        <v>277</v>
      </c>
      <c r="C10" s="867"/>
      <c r="D10" s="867" t="s">
        <v>278</v>
      </c>
      <c r="E10" s="870"/>
      <c r="F10" s="160" t="s">
        <v>138</v>
      </c>
      <c r="G10" s="877" t="s">
        <v>274</v>
      </c>
      <c r="H10" s="867" t="s">
        <v>275</v>
      </c>
      <c r="I10" s="849" t="s">
        <v>276</v>
      </c>
      <c r="J10" s="850"/>
      <c r="K10" s="847" t="s">
        <v>287</v>
      </c>
    </row>
    <row r="11" spans="1:11" ht="24" customHeight="1" x14ac:dyDescent="0.15">
      <c r="A11" s="846"/>
      <c r="B11" s="873"/>
      <c r="C11" s="855"/>
      <c r="D11" s="855"/>
      <c r="E11" s="871"/>
      <c r="F11" s="161" t="s">
        <v>286</v>
      </c>
      <c r="G11" s="878"/>
      <c r="H11" s="855"/>
      <c r="I11" s="162" t="s">
        <v>281</v>
      </c>
      <c r="J11" s="163" t="s">
        <v>281</v>
      </c>
      <c r="K11" s="848"/>
    </row>
    <row r="12" spans="1:11" ht="41.25" customHeight="1" x14ac:dyDescent="0.15">
      <c r="A12" s="164"/>
      <c r="B12" s="864"/>
      <c r="C12" s="865"/>
      <c r="D12" s="865"/>
      <c r="E12" s="866"/>
      <c r="F12" s="165"/>
      <c r="G12" s="166"/>
      <c r="H12" s="167"/>
      <c r="I12" s="167"/>
      <c r="J12" s="168"/>
      <c r="K12" s="169"/>
    </row>
    <row r="13" spans="1:11" ht="41.25" customHeight="1" x14ac:dyDescent="0.15">
      <c r="A13" s="177"/>
      <c r="B13" s="861"/>
      <c r="C13" s="862"/>
      <c r="D13" s="862"/>
      <c r="E13" s="863"/>
      <c r="F13" s="178"/>
      <c r="G13" s="179"/>
      <c r="H13" s="180"/>
      <c r="I13" s="180"/>
      <c r="J13" s="181"/>
      <c r="K13" s="182"/>
    </row>
    <row r="14" spans="1:11" ht="41.25" customHeight="1" x14ac:dyDescent="0.15">
      <c r="A14" s="170"/>
      <c r="B14" s="868"/>
      <c r="C14" s="335"/>
      <c r="D14" s="335"/>
      <c r="E14" s="869"/>
      <c r="F14" s="171"/>
      <c r="G14" s="172"/>
      <c r="H14" s="137"/>
      <c r="I14" s="137"/>
      <c r="J14" s="173"/>
      <c r="K14" s="174"/>
    </row>
    <row r="15" spans="1:11" ht="41.25" customHeight="1" x14ac:dyDescent="0.15">
      <c r="A15" s="177"/>
      <c r="B15" s="861"/>
      <c r="C15" s="862"/>
      <c r="D15" s="862"/>
      <c r="E15" s="863"/>
      <c r="F15" s="178"/>
      <c r="G15" s="179"/>
      <c r="H15" s="180"/>
      <c r="I15" s="180"/>
      <c r="J15" s="181"/>
      <c r="K15" s="182"/>
    </row>
    <row r="16" spans="1:11" ht="41.25" customHeight="1" x14ac:dyDescent="0.15">
      <c r="A16" s="170"/>
      <c r="B16" s="868"/>
      <c r="C16" s="335"/>
      <c r="D16" s="335"/>
      <c r="E16" s="869"/>
      <c r="F16" s="171"/>
      <c r="G16" s="172"/>
      <c r="H16" s="137"/>
      <c r="I16" s="137"/>
      <c r="J16" s="173"/>
      <c r="K16" s="174"/>
    </row>
    <row r="17" spans="1:11" ht="41.25" customHeight="1" x14ac:dyDescent="0.15">
      <c r="A17" s="177"/>
      <c r="B17" s="861"/>
      <c r="C17" s="862"/>
      <c r="D17" s="862"/>
      <c r="E17" s="863"/>
      <c r="F17" s="178"/>
      <c r="G17" s="179"/>
      <c r="H17" s="180"/>
      <c r="I17" s="180"/>
      <c r="J17" s="181"/>
      <c r="K17" s="182"/>
    </row>
    <row r="18" spans="1:11" ht="41.25" customHeight="1" x14ac:dyDescent="0.15">
      <c r="A18" s="170"/>
      <c r="B18" s="868"/>
      <c r="C18" s="335"/>
      <c r="D18" s="335"/>
      <c r="E18" s="869"/>
      <c r="F18" s="171"/>
      <c r="G18" s="172"/>
      <c r="H18" s="137"/>
      <c r="I18" s="137"/>
      <c r="J18" s="173"/>
      <c r="K18" s="174"/>
    </row>
    <row r="19" spans="1:11" ht="41.25" customHeight="1" x14ac:dyDescent="0.15">
      <c r="A19" s="177"/>
      <c r="B19" s="861"/>
      <c r="C19" s="862"/>
      <c r="D19" s="862"/>
      <c r="E19" s="863"/>
      <c r="F19" s="178"/>
      <c r="G19" s="179"/>
      <c r="H19" s="180"/>
      <c r="I19" s="180"/>
      <c r="J19" s="181"/>
      <c r="K19" s="182"/>
    </row>
    <row r="20" spans="1:11" ht="41.25" customHeight="1" x14ac:dyDescent="0.15">
      <c r="A20" s="170"/>
      <c r="B20" s="868"/>
      <c r="C20" s="335"/>
      <c r="D20" s="335"/>
      <c r="E20" s="869"/>
      <c r="F20" s="171"/>
      <c r="G20" s="172"/>
      <c r="H20" s="137"/>
      <c r="I20" s="137"/>
      <c r="J20" s="173"/>
      <c r="K20" s="174"/>
    </row>
    <row r="21" spans="1:11" ht="41.25" customHeight="1" x14ac:dyDescent="0.15">
      <c r="A21" s="177"/>
      <c r="B21" s="861"/>
      <c r="C21" s="862"/>
      <c r="D21" s="862"/>
      <c r="E21" s="863"/>
      <c r="F21" s="178"/>
      <c r="G21" s="179"/>
      <c r="H21" s="180"/>
      <c r="I21" s="180"/>
      <c r="J21" s="181"/>
      <c r="K21" s="182"/>
    </row>
    <row r="22" spans="1:11" ht="41.25" customHeight="1" x14ac:dyDescent="0.15">
      <c r="A22" s="170"/>
      <c r="B22" s="868"/>
      <c r="C22" s="335"/>
      <c r="D22" s="335"/>
      <c r="E22" s="869"/>
      <c r="F22" s="171"/>
      <c r="G22" s="172"/>
      <c r="H22" s="137"/>
      <c r="I22" s="137"/>
      <c r="J22" s="173"/>
      <c r="K22" s="174"/>
    </row>
    <row r="23" spans="1:11" ht="41.25" customHeight="1" x14ac:dyDescent="0.15">
      <c r="A23" s="177"/>
      <c r="B23" s="861"/>
      <c r="C23" s="862"/>
      <c r="D23" s="862"/>
      <c r="E23" s="863"/>
      <c r="F23" s="178"/>
      <c r="G23" s="179"/>
      <c r="H23" s="180"/>
      <c r="I23" s="180"/>
      <c r="J23" s="181"/>
      <c r="K23" s="182"/>
    </row>
    <row r="24" spans="1:11" ht="41.25" customHeight="1" x14ac:dyDescent="0.15">
      <c r="A24" s="170"/>
      <c r="B24" s="868"/>
      <c r="C24" s="335"/>
      <c r="D24" s="335"/>
      <c r="E24" s="869"/>
      <c r="F24" s="171"/>
      <c r="G24" s="172"/>
      <c r="H24" s="137"/>
      <c r="I24" s="137"/>
      <c r="J24" s="173"/>
      <c r="K24" s="174"/>
    </row>
    <row r="25" spans="1:11" ht="41.25" customHeight="1" x14ac:dyDescent="0.15">
      <c r="A25" s="177"/>
      <c r="B25" s="861"/>
      <c r="C25" s="862"/>
      <c r="D25" s="862"/>
      <c r="E25" s="863"/>
      <c r="F25" s="178"/>
      <c r="G25" s="179"/>
      <c r="H25" s="180"/>
      <c r="I25" s="180"/>
      <c r="J25" s="181"/>
      <c r="K25" s="182"/>
    </row>
    <row r="26" spans="1:11" ht="41.25" customHeight="1" x14ac:dyDescent="0.15">
      <c r="A26" s="170"/>
      <c r="B26" s="868"/>
      <c r="C26" s="335"/>
      <c r="D26" s="335"/>
      <c r="E26" s="869"/>
      <c r="F26" s="171"/>
      <c r="G26" s="172"/>
      <c r="H26" s="137"/>
      <c r="I26" s="137"/>
      <c r="J26" s="173"/>
      <c r="K26" s="174"/>
    </row>
    <row r="27" spans="1:11" ht="41.25" customHeight="1" x14ac:dyDescent="0.15">
      <c r="A27" s="177"/>
      <c r="B27" s="861"/>
      <c r="C27" s="862"/>
      <c r="D27" s="862"/>
      <c r="E27" s="863"/>
      <c r="F27" s="178"/>
      <c r="G27" s="179"/>
      <c r="H27" s="180"/>
      <c r="I27" s="180"/>
      <c r="J27" s="181"/>
      <c r="K27" s="182"/>
    </row>
    <row r="28" spans="1:11" ht="41.25" customHeight="1" x14ac:dyDescent="0.15">
      <c r="A28" s="170"/>
      <c r="B28" s="868"/>
      <c r="C28" s="335"/>
      <c r="D28" s="335"/>
      <c r="E28" s="869"/>
      <c r="F28" s="171"/>
      <c r="G28" s="172"/>
      <c r="H28" s="137"/>
      <c r="I28" s="137"/>
      <c r="J28" s="173"/>
      <c r="K28" s="174"/>
    </row>
    <row r="29" spans="1:11" ht="41.25" customHeight="1" x14ac:dyDescent="0.15">
      <c r="A29" s="177"/>
      <c r="B29" s="861"/>
      <c r="C29" s="862"/>
      <c r="D29" s="862"/>
      <c r="E29" s="863"/>
      <c r="F29" s="178"/>
      <c r="G29" s="179"/>
      <c r="H29" s="180"/>
      <c r="I29" s="180"/>
      <c r="J29" s="181"/>
      <c r="K29" s="182"/>
    </row>
    <row r="30" spans="1:11" ht="41.25" customHeight="1" x14ac:dyDescent="0.15">
      <c r="A30" s="170"/>
      <c r="B30" s="868"/>
      <c r="C30" s="335"/>
      <c r="D30" s="335"/>
      <c r="E30" s="869"/>
      <c r="F30" s="171"/>
      <c r="G30" s="172"/>
      <c r="H30" s="137"/>
      <c r="I30" s="137"/>
      <c r="J30" s="173"/>
      <c r="K30" s="174"/>
    </row>
    <row r="31" spans="1:11" ht="41.25" customHeight="1" thickBot="1" x14ac:dyDescent="0.2">
      <c r="A31" s="183"/>
      <c r="B31" s="874"/>
      <c r="C31" s="875"/>
      <c r="D31" s="875"/>
      <c r="E31" s="876"/>
      <c r="F31" s="184"/>
      <c r="G31" s="185"/>
      <c r="H31" s="186"/>
      <c r="I31" s="186"/>
      <c r="J31" s="187"/>
      <c r="K31" s="188"/>
    </row>
    <row r="32" spans="1:11" ht="41.25" customHeight="1" thickBot="1" x14ac:dyDescent="0.2">
      <c r="F32" s="190" t="s">
        <v>288</v>
      </c>
      <c r="G32" s="189"/>
      <c r="H32" s="175"/>
      <c r="I32" s="175"/>
      <c r="J32" s="176"/>
    </row>
  </sheetData>
  <mergeCells count="58">
    <mergeCell ref="B30:C30"/>
    <mergeCell ref="D30:E30"/>
    <mergeCell ref="B31:C31"/>
    <mergeCell ref="D31:E31"/>
    <mergeCell ref="G10:G11"/>
    <mergeCell ref="B29:C29"/>
    <mergeCell ref="D29:E29"/>
    <mergeCell ref="D23:E23"/>
    <mergeCell ref="B18:C18"/>
    <mergeCell ref="D18:E18"/>
    <mergeCell ref="B19:C19"/>
    <mergeCell ref="D19:E19"/>
    <mergeCell ref="B20:C20"/>
    <mergeCell ref="D20:E20"/>
    <mergeCell ref="B15:C15"/>
    <mergeCell ref="D15:E15"/>
    <mergeCell ref="B21:C21"/>
    <mergeCell ref="D21:E21"/>
    <mergeCell ref="B22:C22"/>
    <mergeCell ref="D22:E22"/>
    <mergeCell ref="B23:C23"/>
    <mergeCell ref="B27:C27"/>
    <mergeCell ref="D27:E27"/>
    <mergeCell ref="B28:C28"/>
    <mergeCell ref="D28:E28"/>
    <mergeCell ref="B24:C24"/>
    <mergeCell ref="D24:E24"/>
    <mergeCell ref="B25:C25"/>
    <mergeCell ref="D25:E25"/>
    <mergeCell ref="B26:C26"/>
    <mergeCell ref="D26:E26"/>
    <mergeCell ref="B17:C17"/>
    <mergeCell ref="D17:E17"/>
    <mergeCell ref="B12:C12"/>
    <mergeCell ref="D12:E12"/>
    <mergeCell ref="H10:H11"/>
    <mergeCell ref="B13:C13"/>
    <mergeCell ref="D13:E13"/>
    <mergeCell ref="B14:C14"/>
    <mergeCell ref="D14:E14"/>
    <mergeCell ref="B16:C16"/>
    <mergeCell ref="D16:E16"/>
    <mergeCell ref="D10:E11"/>
    <mergeCell ref="B10:C11"/>
    <mergeCell ref="A10:A11"/>
    <mergeCell ref="K10:K11"/>
    <mergeCell ref="I10:J10"/>
    <mergeCell ref="A1:K1"/>
    <mergeCell ref="A4:B5"/>
    <mergeCell ref="A6:B6"/>
    <mergeCell ref="A7:B7"/>
    <mergeCell ref="A8:B8"/>
    <mergeCell ref="C4:K4"/>
    <mergeCell ref="C5:K5"/>
    <mergeCell ref="C6:K6"/>
    <mergeCell ref="C7:K7"/>
    <mergeCell ref="A3:K3"/>
    <mergeCell ref="C8:I8"/>
  </mergeCells>
  <phoneticPr fontId="2"/>
  <printOptions horizontalCentered="1" verticalCentered="1"/>
  <pageMargins left="0.70866141732283472" right="0.70866141732283472" top="0.74803149606299213" bottom="0.55118110236220474" header="0.31496062992125984" footer="0.31496062992125984"/>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2"/>
  <sheetViews>
    <sheetView zoomScaleNormal="100" zoomScaleSheetLayoutView="90" workbookViewId="0">
      <pane ySplit="3" topLeftCell="A4" activePane="bottomLeft" state="frozen"/>
      <selection pane="bottomLeft" activeCell="M6" sqref="M6:N6"/>
    </sheetView>
  </sheetViews>
  <sheetFormatPr defaultRowHeight="13.5" x14ac:dyDescent="0.15"/>
  <cols>
    <col min="1" max="2" width="5.25" style="66" customWidth="1"/>
    <col min="3" max="3" width="11.625" style="66" bestFit="1" customWidth="1"/>
    <col min="4" max="4" width="15.5" style="66" customWidth="1"/>
    <col min="5" max="5" width="15.625" style="66" customWidth="1"/>
    <col min="6" max="7" width="3" style="66" customWidth="1"/>
    <col min="8" max="9" width="22.5" style="66" customWidth="1"/>
    <col min="10" max="10" width="2.5" style="66" customWidth="1"/>
    <col min="11" max="11" width="9.625" style="66" hidden="1" customWidth="1"/>
    <col min="12" max="12" width="0" style="66" hidden="1" customWidth="1"/>
    <col min="13" max="14" width="20.125" style="66" hidden="1" customWidth="1"/>
    <col min="15" max="16" width="47.5" style="66" hidden="1" customWidth="1"/>
    <col min="17" max="17" width="9" style="66"/>
    <col min="18" max="18" width="14.375" style="66" customWidth="1"/>
    <col min="19" max="16384" width="9" style="66"/>
  </cols>
  <sheetData>
    <row r="1" spans="1:17" ht="63" customHeight="1" x14ac:dyDescent="0.15">
      <c r="A1" s="348" t="s">
        <v>390</v>
      </c>
      <c r="B1" s="349"/>
      <c r="C1" s="349"/>
      <c r="D1" s="349"/>
      <c r="E1" s="349"/>
      <c r="F1" s="349"/>
      <c r="G1" s="349"/>
      <c r="H1" s="349"/>
      <c r="I1" s="349"/>
    </row>
    <row r="2" spans="1:17" ht="31.5" customHeight="1" thickBot="1" x14ac:dyDescent="0.2">
      <c r="A2" s="346" t="s">
        <v>259</v>
      </c>
      <c r="B2" s="347"/>
      <c r="C2" s="347"/>
      <c r="D2" s="347"/>
      <c r="E2" s="347"/>
      <c r="F2" s="347"/>
      <c r="G2" s="347"/>
      <c r="H2" s="347"/>
      <c r="I2" s="347"/>
    </row>
    <row r="3" spans="1:17" ht="31.5" customHeight="1" x14ac:dyDescent="0.15">
      <c r="A3" s="350"/>
      <c r="B3" s="351"/>
      <c r="C3" s="351"/>
      <c r="D3" s="351"/>
      <c r="E3" s="351"/>
      <c r="F3" s="351"/>
      <c r="G3" s="352"/>
      <c r="H3" s="105" t="s">
        <v>260</v>
      </c>
      <c r="I3" s="106" t="s">
        <v>261</v>
      </c>
      <c r="J3" s="67"/>
      <c r="K3" s="68" t="s">
        <v>13</v>
      </c>
      <c r="L3" s="68" t="s">
        <v>14</v>
      </c>
      <c r="M3" s="69" t="s">
        <v>28</v>
      </c>
      <c r="N3" s="69" t="s">
        <v>29</v>
      </c>
    </row>
    <row r="4" spans="1:17" ht="32.25" customHeight="1" x14ac:dyDescent="0.15">
      <c r="A4" s="365" t="s">
        <v>0</v>
      </c>
      <c r="B4" s="366" t="s">
        <v>18</v>
      </c>
      <c r="C4" s="308" t="s">
        <v>1</v>
      </c>
      <c r="D4" s="308"/>
      <c r="E4" s="308"/>
      <c r="F4" s="309"/>
      <c r="G4" s="201" t="s">
        <v>257</v>
      </c>
      <c r="H4" s="217"/>
      <c r="I4" s="70">
        <f>M4-N4</f>
        <v>0</v>
      </c>
      <c r="J4" s="71"/>
      <c r="K4" s="66">
        <v>0.2</v>
      </c>
      <c r="L4" s="66">
        <v>0.22</v>
      </c>
      <c r="M4" s="72">
        <f>ROUNDDOWN(ROUNDDOWN($H4,-1)*$K4,0)</f>
        <v>0</v>
      </c>
      <c r="N4" s="72">
        <f>ROUNDDOWN(ROUNDDOWN($H4,-1)*$L4,0)</f>
        <v>0</v>
      </c>
    </row>
    <row r="5" spans="1:17" ht="32.25" customHeight="1" x14ac:dyDescent="0.15">
      <c r="A5" s="361"/>
      <c r="B5" s="362"/>
      <c r="C5" s="317" t="s">
        <v>2</v>
      </c>
      <c r="D5" s="310" t="s">
        <v>3</v>
      </c>
      <c r="E5" s="310"/>
      <c r="F5" s="311"/>
      <c r="G5" s="202" t="s">
        <v>257</v>
      </c>
      <c r="H5" s="218"/>
      <c r="I5" s="73">
        <f t="shared" ref="I5:I6" si="0">M5-N5</f>
        <v>0</v>
      </c>
      <c r="J5" s="71"/>
      <c r="K5" s="66">
        <v>0.2</v>
      </c>
      <c r="L5" s="66">
        <v>0.22</v>
      </c>
      <c r="M5" s="72">
        <f t="shared" ref="M5:M19" si="1">ROUNDDOWN(ROUNDDOWN($H5,-1)*$K5,0)</f>
        <v>0</v>
      </c>
      <c r="N5" s="72">
        <f t="shared" ref="N5:N19" si="2">ROUNDDOWN(ROUNDDOWN($H5,-1)*$L5,0)</f>
        <v>0</v>
      </c>
    </row>
    <row r="6" spans="1:17" ht="32.25" customHeight="1" x14ac:dyDescent="0.15">
      <c r="A6" s="361"/>
      <c r="B6" s="362"/>
      <c r="C6" s="318"/>
      <c r="D6" s="310" t="s">
        <v>22</v>
      </c>
      <c r="E6" s="310"/>
      <c r="F6" s="311"/>
      <c r="G6" s="202" t="s">
        <v>257</v>
      </c>
      <c r="H6" s="218"/>
      <c r="I6" s="73">
        <f t="shared" si="0"/>
        <v>0</v>
      </c>
      <c r="J6" s="71"/>
      <c r="K6" s="66">
        <v>0.167125</v>
      </c>
      <c r="L6" s="66">
        <v>0.17812500000000001</v>
      </c>
      <c r="M6" s="72">
        <f t="shared" si="1"/>
        <v>0</v>
      </c>
      <c r="N6" s="72">
        <f t="shared" si="2"/>
        <v>0</v>
      </c>
    </row>
    <row r="7" spans="1:17" ht="32.25" customHeight="1" x14ac:dyDescent="0.15">
      <c r="A7" s="361"/>
      <c r="B7" s="362"/>
      <c r="C7" s="319"/>
      <c r="D7" s="310" t="s">
        <v>21</v>
      </c>
      <c r="E7" s="310"/>
      <c r="F7" s="311"/>
      <c r="G7" s="203"/>
      <c r="H7" s="74" t="s">
        <v>20</v>
      </c>
      <c r="I7" s="75" t="s">
        <v>20</v>
      </c>
      <c r="J7" s="76"/>
      <c r="M7" s="72"/>
      <c r="N7" s="72"/>
    </row>
    <row r="8" spans="1:17" ht="32.25" customHeight="1" x14ac:dyDescent="0.15">
      <c r="A8" s="361"/>
      <c r="B8" s="362"/>
      <c r="C8" s="314" t="s">
        <v>24</v>
      </c>
      <c r="D8" s="312" t="s">
        <v>4</v>
      </c>
      <c r="E8" s="312" t="s">
        <v>5</v>
      </c>
      <c r="F8" s="313"/>
      <c r="G8" s="204" t="s">
        <v>258</v>
      </c>
      <c r="H8" s="218"/>
      <c r="I8" s="73">
        <f t="shared" ref="I8:I9" si="3">M8-N8</f>
        <v>0</v>
      </c>
      <c r="J8" s="71"/>
      <c r="K8" s="66">
        <v>0.108</v>
      </c>
      <c r="L8" s="66">
        <v>0.08</v>
      </c>
      <c r="M8" s="72">
        <f t="shared" si="1"/>
        <v>0</v>
      </c>
      <c r="N8" s="72">
        <f t="shared" si="2"/>
        <v>0</v>
      </c>
      <c r="Q8" s="77"/>
    </row>
    <row r="9" spans="1:17" ht="32.25" customHeight="1" x14ac:dyDescent="0.15">
      <c r="A9" s="361"/>
      <c r="B9" s="362"/>
      <c r="C9" s="315"/>
      <c r="D9" s="312"/>
      <c r="E9" s="312" t="s">
        <v>6</v>
      </c>
      <c r="F9" s="313"/>
      <c r="G9" s="205" t="s">
        <v>258</v>
      </c>
      <c r="H9" s="218"/>
      <c r="I9" s="73">
        <f t="shared" si="3"/>
        <v>0</v>
      </c>
      <c r="J9" s="71"/>
      <c r="K9" s="66">
        <v>0.108</v>
      </c>
      <c r="L9" s="66">
        <v>0.08</v>
      </c>
      <c r="M9" s="72">
        <f t="shared" si="1"/>
        <v>0</v>
      </c>
      <c r="N9" s="72">
        <f t="shared" si="2"/>
        <v>0</v>
      </c>
    </row>
    <row r="10" spans="1:17" ht="32.25" customHeight="1" x14ac:dyDescent="0.15">
      <c r="A10" s="361"/>
      <c r="B10" s="362" t="s">
        <v>19</v>
      </c>
      <c r="C10" s="315"/>
      <c r="D10" s="310" t="s">
        <v>25</v>
      </c>
      <c r="E10" s="312"/>
      <c r="F10" s="313"/>
      <c r="G10" s="206"/>
      <c r="H10" s="74" t="s">
        <v>20</v>
      </c>
      <c r="I10" s="75" t="s">
        <v>20</v>
      </c>
      <c r="J10" s="76"/>
      <c r="M10" s="72"/>
      <c r="N10" s="72"/>
    </row>
    <row r="11" spans="1:17" ht="32.25" customHeight="1" x14ac:dyDescent="0.15">
      <c r="A11" s="367"/>
      <c r="B11" s="368"/>
      <c r="C11" s="316"/>
      <c r="D11" s="333" t="s">
        <v>7</v>
      </c>
      <c r="E11" s="333"/>
      <c r="F11" s="341"/>
      <c r="G11" s="207" t="s">
        <v>257</v>
      </c>
      <c r="H11" s="219"/>
      <c r="I11" s="78">
        <f t="shared" ref="I11:I19" si="4">M11-N11</f>
        <v>0</v>
      </c>
      <c r="J11" s="71"/>
      <c r="K11" s="66">
        <v>0.2</v>
      </c>
      <c r="L11" s="66">
        <v>0.22</v>
      </c>
      <c r="M11" s="72">
        <f t="shared" si="1"/>
        <v>0</v>
      </c>
      <c r="N11" s="72">
        <f t="shared" si="2"/>
        <v>0</v>
      </c>
    </row>
    <row r="12" spans="1:17" ht="32.25" customHeight="1" x14ac:dyDescent="0.15">
      <c r="A12" s="359" t="s">
        <v>312</v>
      </c>
      <c r="B12" s="360"/>
      <c r="C12" s="337" t="s">
        <v>9</v>
      </c>
      <c r="D12" s="337"/>
      <c r="E12" s="337"/>
      <c r="F12" s="338"/>
      <c r="G12" s="208" t="s">
        <v>257</v>
      </c>
      <c r="H12" s="220"/>
      <c r="I12" s="79">
        <f t="shared" si="4"/>
        <v>0</v>
      </c>
      <c r="J12" s="71"/>
      <c r="K12" s="66">
        <v>0.11</v>
      </c>
      <c r="L12" s="66">
        <v>0.12</v>
      </c>
      <c r="M12" s="72">
        <f t="shared" si="1"/>
        <v>0</v>
      </c>
      <c r="N12" s="72">
        <f t="shared" si="2"/>
        <v>0</v>
      </c>
    </row>
    <row r="13" spans="1:17" ht="32.25" customHeight="1" x14ac:dyDescent="0.15">
      <c r="A13" s="361"/>
      <c r="B13" s="362"/>
      <c r="C13" s="312" t="s">
        <v>10</v>
      </c>
      <c r="D13" s="312"/>
      <c r="E13" s="312"/>
      <c r="F13" s="313"/>
      <c r="G13" s="204" t="s">
        <v>258</v>
      </c>
      <c r="H13" s="218"/>
      <c r="I13" s="73">
        <f t="shared" si="4"/>
        <v>0</v>
      </c>
      <c r="J13" s="71"/>
      <c r="K13" s="66">
        <v>0.09</v>
      </c>
      <c r="L13" s="66">
        <v>0.08</v>
      </c>
      <c r="M13" s="72">
        <f t="shared" si="1"/>
        <v>0</v>
      </c>
      <c r="N13" s="72">
        <f t="shared" si="2"/>
        <v>0</v>
      </c>
    </row>
    <row r="14" spans="1:17" ht="32.25" customHeight="1" x14ac:dyDescent="0.15">
      <c r="A14" s="363"/>
      <c r="B14" s="364"/>
      <c r="C14" s="328" t="s">
        <v>5</v>
      </c>
      <c r="D14" s="328"/>
      <c r="E14" s="328"/>
      <c r="F14" s="329"/>
      <c r="G14" s="209" t="s">
        <v>257</v>
      </c>
      <c r="H14" s="221"/>
      <c r="I14" s="80">
        <f t="shared" si="4"/>
        <v>0</v>
      </c>
      <c r="J14" s="71"/>
      <c r="K14" s="66">
        <v>0.12</v>
      </c>
      <c r="L14" s="66">
        <v>0.14000000000000001</v>
      </c>
      <c r="M14" s="72">
        <f t="shared" si="1"/>
        <v>0</v>
      </c>
      <c r="N14" s="72">
        <f t="shared" si="2"/>
        <v>0</v>
      </c>
    </row>
    <row r="15" spans="1:17" ht="32.25" customHeight="1" x14ac:dyDescent="0.15">
      <c r="A15" s="365" t="s">
        <v>313</v>
      </c>
      <c r="B15" s="366"/>
      <c r="C15" s="332" t="s">
        <v>26</v>
      </c>
      <c r="D15" s="334" t="s">
        <v>45</v>
      </c>
      <c r="E15" s="330" t="s">
        <v>37</v>
      </c>
      <c r="F15" s="331"/>
      <c r="G15" s="210" t="s">
        <v>257</v>
      </c>
      <c r="H15" s="217"/>
      <c r="I15" s="70">
        <f t="shared" si="4"/>
        <v>0</v>
      </c>
      <c r="J15" s="71"/>
      <c r="K15" s="66">
        <v>0.2</v>
      </c>
      <c r="L15" s="66">
        <v>0.22</v>
      </c>
      <c r="M15" s="72">
        <f t="shared" si="1"/>
        <v>0</v>
      </c>
      <c r="N15" s="72">
        <f t="shared" si="2"/>
        <v>0</v>
      </c>
    </row>
    <row r="16" spans="1:17" ht="32.25" customHeight="1" x14ac:dyDescent="0.15">
      <c r="A16" s="361"/>
      <c r="B16" s="362"/>
      <c r="C16" s="312"/>
      <c r="D16" s="335"/>
      <c r="E16" s="222"/>
      <c r="F16" s="199" t="s">
        <v>17</v>
      </c>
      <c r="G16" s="211" t="s">
        <v>257</v>
      </c>
      <c r="H16" s="218"/>
      <c r="I16" s="73">
        <f t="shared" si="4"/>
        <v>0</v>
      </c>
      <c r="J16" s="71"/>
      <c r="K16" s="66">
        <f>(200000+(E16-20)*10000)/1000000</f>
        <v>0</v>
      </c>
      <c r="L16" s="66">
        <f>(220000+(E16-20)*11000)/1000000</f>
        <v>0</v>
      </c>
      <c r="M16" s="72">
        <f t="shared" si="1"/>
        <v>0</v>
      </c>
      <c r="N16" s="72">
        <f t="shared" si="2"/>
        <v>0</v>
      </c>
    </row>
    <row r="17" spans="1:18" ht="32.25" customHeight="1" x14ac:dyDescent="0.15">
      <c r="A17" s="361"/>
      <c r="B17" s="362"/>
      <c r="C17" s="312"/>
      <c r="D17" s="335"/>
      <c r="E17" s="222"/>
      <c r="F17" s="199" t="s">
        <v>17</v>
      </c>
      <c r="G17" s="211" t="s">
        <v>257</v>
      </c>
      <c r="H17" s="218"/>
      <c r="I17" s="73">
        <f t="shared" si="4"/>
        <v>0</v>
      </c>
      <c r="J17" s="71"/>
      <c r="K17" s="66">
        <f t="shared" ref="K17:K19" si="5">(200000+(E17-20)*10000)/1000000</f>
        <v>0</v>
      </c>
      <c r="L17" s="66">
        <f t="shared" ref="L17:L19" si="6">(220000+(E17-20)*11000)/1000000</f>
        <v>0</v>
      </c>
      <c r="M17" s="72">
        <f t="shared" si="1"/>
        <v>0</v>
      </c>
      <c r="N17" s="72">
        <f t="shared" si="2"/>
        <v>0</v>
      </c>
    </row>
    <row r="18" spans="1:18" ht="32.25" customHeight="1" x14ac:dyDescent="0.15">
      <c r="A18" s="361"/>
      <c r="B18" s="362"/>
      <c r="C18" s="312"/>
      <c r="D18" s="335"/>
      <c r="E18" s="222"/>
      <c r="F18" s="199" t="s">
        <v>17</v>
      </c>
      <c r="G18" s="211" t="s">
        <v>257</v>
      </c>
      <c r="H18" s="218"/>
      <c r="I18" s="73">
        <f t="shared" si="4"/>
        <v>0</v>
      </c>
      <c r="J18" s="71"/>
      <c r="K18" s="66">
        <f t="shared" si="5"/>
        <v>0</v>
      </c>
      <c r="L18" s="66">
        <f t="shared" si="6"/>
        <v>0</v>
      </c>
      <c r="M18" s="72">
        <f t="shared" si="1"/>
        <v>0</v>
      </c>
      <c r="N18" s="72">
        <f t="shared" si="2"/>
        <v>0</v>
      </c>
    </row>
    <row r="19" spans="1:18" ht="32.25" customHeight="1" x14ac:dyDescent="0.15">
      <c r="A19" s="367"/>
      <c r="B19" s="368"/>
      <c r="C19" s="333"/>
      <c r="D19" s="336"/>
      <c r="E19" s="223"/>
      <c r="F19" s="200" t="s">
        <v>17</v>
      </c>
      <c r="G19" s="207" t="s">
        <v>257</v>
      </c>
      <c r="H19" s="219"/>
      <c r="I19" s="78">
        <f t="shared" si="4"/>
        <v>0</v>
      </c>
      <c r="J19" s="71"/>
      <c r="K19" s="66">
        <f t="shared" si="5"/>
        <v>0</v>
      </c>
      <c r="L19" s="66">
        <f t="shared" si="6"/>
        <v>0</v>
      </c>
      <c r="M19" s="72">
        <f t="shared" si="1"/>
        <v>0</v>
      </c>
      <c r="N19" s="72">
        <f t="shared" si="2"/>
        <v>0</v>
      </c>
    </row>
    <row r="20" spans="1:18" ht="32.25" customHeight="1" x14ac:dyDescent="0.15">
      <c r="A20" s="353" t="s">
        <v>15</v>
      </c>
      <c r="B20" s="354"/>
      <c r="C20" s="354"/>
      <c r="D20" s="354"/>
      <c r="E20" s="354"/>
      <c r="F20" s="354"/>
      <c r="G20" s="355"/>
      <c r="H20" s="81">
        <f>H8+H9+H13</f>
        <v>0</v>
      </c>
      <c r="I20" s="82">
        <f>I8+I9+I13</f>
        <v>0</v>
      </c>
      <c r="J20" s="71"/>
      <c r="M20" s="325" t="s">
        <v>33</v>
      </c>
      <c r="N20" s="325"/>
      <c r="O20" s="325"/>
      <c r="P20" s="325"/>
      <c r="Q20" s="83"/>
      <c r="R20" s="83"/>
    </row>
    <row r="21" spans="1:18" ht="32.25" customHeight="1" thickBot="1" x14ac:dyDescent="0.2">
      <c r="A21" s="356" t="s">
        <v>16</v>
      </c>
      <c r="B21" s="357"/>
      <c r="C21" s="357"/>
      <c r="D21" s="357"/>
      <c r="E21" s="357"/>
      <c r="F21" s="357"/>
      <c r="G21" s="358"/>
      <c r="H21" s="84">
        <f>H4+H5+H6+H11+H12+H14+H15+H16+H17+H18+H19</f>
        <v>0</v>
      </c>
      <c r="I21" s="85">
        <f>I4+I5+I6+I11+I12+I14+I15+I16+I17+I18+I19</f>
        <v>0</v>
      </c>
      <c r="J21" s="71"/>
      <c r="M21" s="86"/>
      <c r="N21" s="86"/>
      <c r="O21" s="87"/>
    </row>
    <row r="22" spans="1:18" ht="32.25" customHeight="1" thickTop="1" thickBot="1" x14ac:dyDescent="0.2">
      <c r="A22" s="300" t="s">
        <v>23</v>
      </c>
      <c r="B22" s="301"/>
      <c r="C22" s="301"/>
      <c r="D22" s="301"/>
      <c r="E22" s="301"/>
      <c r="F22" s="301"/>
      <c r="G22" s="301"/>
      <c r="H22" s="301"/>
      <c r="I22" s="88">
        <f>IF(I20+I21&lt;=0,I20+I21,ROUNDDOWN(I20+I21,-2))</f>
        <v>0</v>
      </c>
      <c r="J22" s="71"/>
      <c r="K22" s="89" t="s">
        <v>36</v>
      </c>
      <c r="L22" s="90"/>
      <c r="M22" s="90"/>
      <c r="N22" s="90"/>
      <c r="O22" s="90"/>
      <c r="P22" s="90"/>
    </row>
    <row r="23" spans="1:18" ht="33.75" customHeight="1" thickBot="1" x14ac:dyDescent="0.2">
      <c r="A23" s="198" t="s">
        <v>314</v>
      </c>
      <c r="K23" s="91" t="s">
        <v>137</v>
      </c>
    </row>
    <row r="24" spans="1:18" ht="52.5" customHeight="1" thickTop="1" thickBot="1" x14ac:dyDescent="0.2">
      <c r="A24" s="302" t="s">
        <v>30</v>
      </c>
      <c r="B24" s="303"/>
      <c r="C24" s="342" t="s">
        <v>31</v>
      </c>
      <c r="D24" s="343"/>
      <c r="E24" s="339" t="str">
        <f>IF(K24="","",IF(H20+H21&gt;0,IF(H20&gt;=1800000,"　申告義務があります（引上対象酒類の所持数量合計が、1,800リットル以上）","　申告義務はありません（引上対象酒類の所持数量合計が、1,800リットル未満。）")))</f>
        <v/>
      </c>
      <c r="F24" s="339"/>
      <c r="G24" s="339"/>
      <c r="H24" s="339"/>
      <c r="I24" s="340"/>
      <c r="J24" s="92"/>
      <c r="K24" s="93" t="str">
        <f>IF(COUNT(H4:H19)=0,"",IF(H20&gt;=1800000,"A",IF(H20=0,"B",IF(I22&gt;=100,"C",IF(I22&lt;0,"D","E")))))</f>
        <v/>
      </c>
      <c r="L24" s="94" t="s">
        <v>132</v>
      </c>
      <c r="M24" s="95" t="s">
        <v>133</v>
      </c>
      <c r="N24" s="95" t="s">
        <v>134</v>
      </c>
      <c r="O24" s="95" t="s">
        <v>135</v>
      </c>
      <c r="P24" s="95" t="s">
        <v>136</v>
      </c>
    </row>
    <row r="25" spans="1:18" ht="52.5" customHeight="1" thickTop="1" x14ac:dyDescent="0.15">
      <c r="A25" s="304"/>
      <c r="B25" s="305"/>
      <c r="C25" s="298" t="s">
        <v>32</v>
      </c>
      <c r="D25" s="344"/>
      <c r="E25" s="326" t="str">
        <f>IF(K24="","",I22)</f>
        <v/>
      </c>
      <c r="F25" s="327"/>
      <c r="G25" s="327"/>
      <c r="H25" s="327"/>
      <c r="I25" s="107" t="str">
        <f>IF(K24="","",IF(I22&lt;0,"円還付",IF(I22&gt;=100,"円納付","円（納付税額なし）")))</f>
        <v/>
      </c>
      <c r="J25" s="96"/>
      <c r="L25" s="95" t="s">
        <v>252</v>
      </c>
      <c r="M25" s="97" t="s">
        <v>38</v>
      </c>
      <c r="N25" s="98" t="s">
        <v>43</v>
      </c>
      <c r="O25" s="99" t="s">
        <v>359</v>
      </c>
      <c r="P25" s="100" t="s">
        <v>355</v>
      </c>
    </row>
    <row r="26" spans="1:18" ht="75" customHeight="1" x14ac:dyDescent="0.15">
      <c r="A26" s="304"/>
      <c r="B26" s="305"/>
      <c r="C26" s="298" t="s">
        <v>27</v>
      </c>
      <c r="D26" s="101" t="s">
        <v>34</v>
      </c>
      <c r="E26" s="321" t="str">
        <f>IF(K24="","",VLOOKUP($K$24,$L$25:$P$29,4,FALSE))</f>
        <v/>
      </c>
      <c r="F26" s="321"/>
      <c r="G26" s="321"/>
      <c r="H26" s="321"/>
      <c r="I26" s="322"/>
      <c r="J26" s="96"/>
      <c r="L26" s="95" t="s">
        <v>253</v>
      </c>
      <c r="M26" s="97" t="s">
        <v>40</v>
      </c>
      <c r="N26" s="98" t="s">
        <v>41</v>
      </c>
      <c r="O26" s="100" t="s">
        <v>360</v>
      </c>
      <c r="P26" s="100" t="s">
        <v>356</v>
      </c>
    </row>
    <row r="27" spans="1:18" ht="75" customHeight="1" thickBot="1" x14ac:dyDescent="0.2">
      <c r="A27" s="306"/>
      <c r="B27" s="307"/>
      <c r="C27" s="299"/>
      <c r="D27" s="102" t="s">
        <v>35</v>
      </c>
      <c r="E27" s="323" t="str">
        <f>IF(K24="","",VLOOKUP($K$24,$L$25:$P$29,5,FALSE))</f>
        <v/>
      </c>
      <c r="F27" s="323"/>
      <c r="G27" s="323"/>
      <c r="H27" s="323"/>
      <c r="I27" s="324"/>
      <c r="J27" s="96"/>
      <c r="L27" s="95" t="s">
        <v>254</v>
      </c>
      <c r="M27" s="97" t="s">
        <v>39</v>
      </c>
      <c r="N27" s="98" t="s">
        <v>42</v>
      </c>
      <c r="O27" s="100" t="s">
        <v>358</v>
      </c>
      <c r="P27" s="100" t="s">
        <v>357</v>
      </c>
    </row>
    <row r="28" spans="1:18" ht="37.5" customHeight="1" thickTop="1" x14ac:dyDescent="0.15">
      <c r="A28" s="320" t="s">
        <v>362</v>
      </c>
      <c r="B28" s="320"/>
      <c r="C28" s="320"/>
      <c r="D28" s="320"/>
      <c r="E28" s="345" t="s">
        <v>391</v>
      </c>
      <c r="F28" s="345"/>
      <c r="G28" s="345"/>
      <c r="H28" s="345"/>
      <c r="I28" s="345"/>
      <c r="J28" s="68"/>
      <c r="L28" s="95" t="s">
        <v>255</v>
      </c>
      <c r="M28" s="97" t="s">
        <v>39</v>
      </c>
      <c r="N28" s="98" t="s">
        <v>41</v>
      </c>
      <c r="O28" s="100" t="s">
        <v>361</v>
      </c>
      <c r="P28" s="100" t="s">
        <v>356</v>
      </c>
    </row>
    <row r="29" spans="1:18" ht="27" x14ac:dyDescent="0.15">
      <c r="A29" s="297" t="s">
        <v>383</v>
      </c>
      <c r="B29" s="297"/>
      <c r="C29" s="297"/>
      <c r="D29" s="297"/>
      <c r="E29" s="297"/>
      <c r="F29" s="297"/>
      <c r="G29" s="297"/>
      <c r="H29" s="297"/>
      <c r="I29" s="297"/>
      <c r="J29" s="297"/>
      <c r="L29" s="95" t="s">
        <v>256</v>
      </c>
      <c r="M29" s="97" t="s">
        <v>39</v>
      </c>
      <c r="N29" s="98" t="s">
        <v>44</v>
      </c>
      <c r="O29" s="100" t="s">
        <v>358</v>
      </c>
      <c r="P29" s="100" t="s">
        <v>358</v>
      </c>
    </row>
    <row r="30" spans="1:18" ht="27" customHeight="1" x14ac:dyDescent="0.15">
      <c r="E30" s="103"/>
      <c r="F30" s="103"/>
      <c r="G30" s="103"/>
      <c r="H30" s="103"/>
      <c r="I30" s="103"/>
      <c r="J30" s="104"/>
    </row>
    <row r="31" spans="1:18" ht="27" customHeight="1" x14ac:dyDescent="0.15">
      <c r="E31" s="103"/>
      <c r="F31" s="103"/>
      <c r="G31" s="103"/>
      <c r="H31" s="103"/>
      <c r="I31" s="103"/>
      <c r="J31" s="104"/>
    </row>
    <row r="32" spans="1:18" ht="27" customHeight="1" x14ac:dyDescent="0.15">
      <c r="E32" s="103"/>
      <c r="F32" s="103"/>
      <c r="G32" s="103"/>
      <c r="H32" s="103"/>
      <c r="I32" s="103"/>
      <c r="J32" s="104"/>
    </row>
  </sheetData>
  <sheetProtection algorithmName="SHA-512" hashValue="GtwjygQmVzabcRDSy2r7NniUyAtnBNachibp++MpL+ZeX1jgI9MV2HgDDwk8gBwrqgoB2CofX+txSfnVXoYP2A==" saltValue="rczjP+nYWspm/gyRdg1MhA==" spinCount="100000" sheet="1" objects="1" scenarios="1"/>
  <mergeCells count="40">
    <mergeCell ref="E28:I28"/>
    <mergeCell ref="A2:I2"/>
    <mergeCell ref="A1:I1"/>
    <mergeCell ref="A3:G3"/>
    <mergeCell ref="A20:G20"/>
    <mergeCell ref="A21:G21"/>
    <mergeCell ref="A12:B14"/>
    <mergeCell ref="A15:B19"/>
    <mergeCell ref="A4:A11"/>
    <mergeCell ref="B4:B9"/>
    <mergeCell ref="B10:B11"/>
    <mergeCell ref="M20:P20"/>
    <mergeCell ref="E25:H25"/>
    <mergeCell ref="D7:F7"/>
    <mergeCell ref="C14:F14"/>
    <mergeCell ref="E15:F15"/>
    <mergeCell ref="C15:C19"/>
    <mergeCell ref="D15:D19"/>
    <mergeCell ref="C12:F12"/>
    <mergeCell ref="C13:F13"/>
    <mergeCell ref="E24:I24"/>
    <mergeCell ref="D11:F11"/>
    <mergeCell ref="C24:D24"/>
    <mergeCell ref="C25:D25"/>
    <mergeCell ref="A29:J29"/>
    <mergeCell ref="C26:C27"/>
    <mergeCell ref="A22:H22"/>
    <mergeCell ref="A24:B27"/>
    <mergeCell ref="C4:F4"/>
    <mergeCell ref="D5:F5"/>
    <mergeCell ref="D6:F6"/>
    <mergeCell ref="E8:F8"/>
    <mergeCell ref="E9:F9"/>
    <mergeCell ref="C8:C11"/>
    <mergeCell ref="D8:D9"/>
    <mergeCell ref="D10:F10"/>
    <mergeCell ref="C5:C7"/>
    <mergeCell ref="A28:D28"/>
    <mergeCell ref="E26:I26"/>
    <mergeCell ref="E27:I27"/>
  </mergeCells>
  <phoneticPr fontId="2"/>
  <dataValidations count="2">
    <dataValidation type="whole" imeMode="off" allowBlank="1" showInputMessage="1" showErrorMessage="1" sqref="E16:E19">
      <formula1>21</formula1>
      <formula2>99</formula2>
    </dataValidation>
    <dataValidation type="whole" imeMode="off" operator="greaterThan" allowBlank="1" showInputMessage="1" showErrorMessage="1" sqref="H11:H19 H4:H6 H8:H9">
      <formula1>0</formula1>
    </dataValidation>
  </dataValidations>
  <hyperlinks>
    <hyperlink ref="A28" location="フロー図!A1" display="※　「フロー図」もご覧ください。"/>
    <hyperlink ref="A28:D28" location="フロー図!A1" tooltip="フロー図へ" display="※　「フロー図」もご覧ください。"/>
  </hyperlinks>
  <printOptions horizontalCentered="1"/>
  <pageMargins left="0.70866141732283472" right="0.70866141732283472" top="0.55118110236220474" bottom="0.43" header="0.31496062992125984" footer="0.31496062992125984"/>
  <pageSetup paperSize="9" scale="8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AV45"/>
  <sheetViews>
    <sheetView topLeftCell="A31" zoomScaleNormal="100" zoomScaleSheetLayoutView="100" workbookViewId="0">
      <selection activeCell="AU45" sqref="AU45"/>
    </sheetView>
  </sheetViews>
  <sheetFormatPr defaultColWidth="2.5" defaultRowHeight="14.25" customHeight="1" x14ac:dyDescent="0.15"/>
  <cols>
    <col min="1" max="16384" width="2.5" style="224"/>
  </cols>
  <sheetData>
    <row r="2" spans="3:48" ht="14.25" customHeight="1" x14ac:dyDescent="0.15">
      <c r="Q2" s="369" t="s">
        <v>365</v>
      </c>
      <c r="R2" s="370"/>
      <c r="S2" s="370"/>
      <c r="T2" s="370"/>
      <c r="U2" s="370"/>
      <c r="V2" s="370"/>
      <c r="W2" s="370"/>
      <c r="X2" s="370"/>
      <c r="Y2" s="370"/>
      <c r="Z2" s="370"/>
      <c r="AA2" s="370"/>
      <c r="AB2" s="370"/>
      <c r="AC2" s="370"/>
      <c r="AD2" s="370"/>
      <c r="AE2" s="370"/>
      <c r="AF2" s="371"/>
    </row>
    <row r="3" spans="3:48" ht="14.25" customHeight="1" x14ac:dyDescent="0.15">
      <c r="Q3" s="372"/>
      <c r="R3" s="373"/>
      <c r="S3" s="373"/>
      <c r="T3" s="373"/>
      <c r="U3" s="373"/>
      <c r="V3" s="373"/>
      <c r="W3" s="373"/>
      <c r="X3" s="373"/>
      <c r="Y3" s="373"/>
      <c r="Z3" s="373"/>
      <c r="AA3" s="373"/>
      <c r="AB3" s="373"/>
      <c r="AC3" s="373"/>
      <c r="AD3" s="373"/>
      <c r="AE3" s="373"/>
      <c r="AF3" s="374"/>
    </row>
    <row r="4" spans="3:48" ht="14.25" customHeight="1" x14ac:dyDescent="0.15">
      <c r="Q4" s="372"/>
      <c r="R4" s="373"/>
      <c r="S4" s="373"/>
      <c r="T4" s="373"/>
      <c r="U4" s="373"/>
      <c r="V4" s="373"/>
      <c r="W4" s="373"/>
      <c r="X4" s="373"/>
      <c r="Y4" s="373"/>
      <c r="Z4" s="373"/>
      <c r="AA4" s="373"/>
      <c r="AB4" s="373"/>
      <c r="AC4" s="373"/>
      <c r="AD4" s="373"/>
      <c r="AE4" s="373"/>
      <c r="AF4" s="374"/>
    </row>
    <row r="5" spans="3:48" ht="14.25" customHeight="1" x14ac:dyDescent="0.15">
      <c r="Q5" s="375"/>
      <c r="R5" s="376"/>
      <c r="S5" s="376"/>
      <c r="T5" s="376"/>
      <c r="U5" s="376"/>
      <c r="V5" s="376"/>
      <c r="W5" s="376"/>
      <c r="X5" s="376"/>
      <c r="Y5" s="376"/>
      <c r="Z5" s="376"/>
      <c r="AA5" s="376"/>
      <c r="AB5" s="376"/>
      <c r="AC5" s="376"/>
      <c r="AD5" s="376"/>
      <c r="AE5" s="376"/>
      <c r="AF5" s="377"/>
    </row>
    <row r="6" spans="3:48" ht="14.25" customHeight="1" thickBot="1" x14ac:dyDescent="0.2">
      <c r="Y6" s="225"/>
    </row>
    <row r="7" spans="3:48" ht="14.25" customHeight="1" thickTop="1" x14ac:dyDescent="0.15">
      <c r="K7" s="226"/>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8"/>
    </row>
    <row r="8" spans="3:48" ht="14.25" customHeight="1" x14ac:dyDescent="0.15">
      <c r="F8" s="378" t="s">
        <v>363</v>
      </c>
      <c r="G8" s="379"/>
      <c r="H8" s="379"/>
      <c r="I8" s="379"/>
      <c r="J8" s="379"/>
      <c r="K8" s="379"/>
      <c r="L8" s="379"/>
      <c r="M8" s="379"/>
      <c r="N8" s="379"/>
      <c r="O8" s="380"/>
      <c r="AH8" s="378" t="s">
        <v>364</v>
      </c>
      <c r="AI8" s="379"/>
      <c r="AJ8" s="379"/>
      <c r="AK8" s="379"/>
      <c r="AL8" s="379"/>
      <c r="AM8" s="379"/>
      <c r="AN8" s="379"/>
      <c r="AO8" s="379"/>
      <c r="AP8" s="379"/>
      <c r="AQ8" s="380"/>
    </row>
    <row r="9" spans="3:48" ht="14.25" customHeight="1" x14ac:dyDescent="0.15">
      <c r="F9" s="381"/>
      <c r="G9" s="382"/>
      <c r="H9" s="382"/>
      <c r="I9" s="382"/>
      <c r="J9" s="382"/>
      <c r="K9" s="382"/>
      <c r="L9" s="382"/>
      <c r="M9" s="382"/>
      <c r="N9" s="382"/>
      <c r="O9" s="383"/>
      <c r="AH9" s="381"/>
      <c r="AI9" s="382"/>
      <c r="AJ9" s="382"/>
      <c r="AK9" s="382"/>
      <c r="AL9" s="382"/>
      <c r="AM9" s="382"/>
      <c r="AN9" s="382"/>
      <c r="AO9" s="382"/>
      <c r="AP9" s="382"/>
      <c r="AQ9" s="383"/>
    </row>
    <row r="10" spans="3:48" ht="14.25" customHeight="1" x14ac:dyDescent="0.15">
      <c r="F10" s="381"/>
      <c r="G10" s="382"/>
      <c r="H10" s="382"/>
      <c r="I10" s="382"/>
      <c r="J10" s="382"/>
      <c r="K10" s="382"/>
      <c r="L10" s="382"/>
      <c r="M10" s="382"/>
      <c r="N10" s="382"/>
      <c r="O10" s="383"/>
      <c r="AH10" s="381"/>
      <c r="AI10" s="382"/>
      <c r="AJ10" s="382"/>
      <c r="AK10" s="382"/>
      <c r="AL10" s="382"/>
      <c r="AM10" s="382"/>
      <c r="AN10" s="382"/>
      <c r="AO10" s="382"/>
      <c r="AP10" s="382"/>
      <c r="AQ10" s="383"/>
    </row>
    <row r="11" spans="3:48" ht="14.25" customHeight="1" x14ac:dyDescent="0.15">
      <c r="F11" s="384"/>
      <c r="G11" s="385"/>
      <c r="H11" s="385"/>
      <c r="I11" s="385"/>
      <c r="J11" s="385"/>
      <c r="K11" s="385"/>
      <c r="L11" s="385"/>
      <c r="M11" s="385"/>
      <c r="N11" s="385"/>
      <c r="O11" s="386"/>
      <c r="AH11" s="384"/>
      <c r="AI11" s="385"/>
      <c r="AJ11" s="385"/>
      <c r="AK11" s="385"/>
      <c r="AL11" s="385"/>
      <c r="AM11" s="385"/>
      <c r="AN11" s="385"/>
      <c r="AO11" s="385"/>
      <c r="AP11" s="385"/>
      <c r="AQ11" s="386"/>
    </row>
    <row r="12" spans="3:48" ht="14.25" customHeight="1" x14ac:dyDescent="0.15">
      <c r="K12" s="229"/>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1"/>
    </row>
    <row r="13" spans="3:48" ht="14.25" customHeight="1" x14ac:dyDescent="0.15">
      <c r="C13" s="369" t="s">
        <v>367</v>
      </c>
      <c r="D13" s="396"/>
      <c r="E13" s="396"/>
      <c r="F13" s="396"/>
      <c r="G13" s="396"/>
      <c r="H13" s="396"/>
      <c r="I13" s="396"/>
      <c r="J13" s="396"/>
      <c r="K13" s="396"/>
      <c r="L13" s="396"/>
      <c r="M13" s="396"/>
      <c r="N13" s="396"/>
      <c r="O13" s="396"/>
      <c r="P13" s="396"/>
      <c r="Q13" s="396"/>
      <c r="R13" s="397"/>
      <c r="AF13" s="369" t="s">
        <v>366</v>
      </c>
      <c r="AG13" s="396"/>
      <c r="AH13" s="396"/>
      <c r="AI13" s="396"/>
      <c r="AJ13" s="396"/>
      <c r="AK13" s="396"/>
      <c r="AL13" s="396"/>
      <c r="AM13" s="396"/>
      <c r="AN13" s="396"/>
      <c r="AO13" s="396"/>
      <c r="AP13" s="396"/>
      <c r="AQ13" s="396"/>
      <c r="AR13" s="396"/>
      <c r="AS13" s="396"/>
      <c r="AT13" s="396"/>
      <c r="AU13" s="397"/>
    </row>
    <row r="14" spans="3:48" ht="14.25" customHeight="1" x14ac:dyDescent="0.15">
      <c r="C14" s="398"/>
      <c r="D14" s="399"/>
      <c r="E14" s="399"/>
      <c r="F14" s="399"/>
      <c r="G14" s="399"/>
      <c r="H14" s="399"/>
      <c r="I14" s="399"/>
      <c r="J14" s="399"/>
      <c r="K14" s="399"/>
      <c r="L14" s="399"/>
      <c r="M14" s="399"/>
      <c r="N14" s="399"/>
      <c r="O14" s="399"/>
      <c r="P14" s="399"/>
      <c r="Q14" s="399"/>
      <c r="R14" s="400"/>
      <c r="AF14" s="398"/>
      <c r="AG14" s="399"/>
      <c r="AH14" s="399"/>
      <c r="AI14" s="399"/>
      <c r="AJ14" s="399"/>
      <c r="AK14" s="399"/>
      <c r="AL14" s="399"/>
      <c r="AM14" s="399"/>
      <c r="AN14" s="399"/>
      <c r="AO14" s="399"/>
      <c r="AP14" s="399"/>
      <c r="AQ14" s="399"/>
      <c r="AR14" s="399"/>
      <c r="AS14" s="399"/>
      <c r="AT14" s="399"/>
      <c r="AU14" s="400"/>
      <c r="AV14" s="232"/>
    </row>
    <row r="15" spans="3:48" ht="14.25" customHeight="1" x14ac:dyDescent="0.15">
      <c r="C15" s="398"/>
      <c r="D15" s="399"/>
      <c r="E15" s="399"/>
      <c r="F15" s="399"/>
      <c r="G15" s="399"/>
      <c r="H15" s="399"/>
      <c r="I15" s="399"/>
      <c r="J15" s="399"/>
      <c r="K15" s="399"/>
      <c r="L15" s="399"/>
      <c r="M15" s="399"/>
      <c r="N15" s="399"/>
      <c r="O15" s="399"/>
      <c r="P15" s="399"/>
      <c r="Q15" s="399"/>
      <c r="R15" s="400"/>
      <c r="AF15" s="398"/>
      <c r="AG15" s="399"/>
      <c r="AH15" s="399"/>
      <c r="AI15" s="399"/>
      <c r="AJ15" s="399"/>
      <c r="AK15" s="399"/>
      <c r="AL15" s="399"/>
      <c r="AM15" s="399"/>
      <c r="AN15" s="399"/>
      <c r="AO15" s="399"/>
      <c r="AP15" s="399"/>
      <c r="AQ15" s="399"/>
      <c r="AR15" s="399"/>
      <c r="AS15" s="399"/>
      <c r="AT15" s="399"/>
      <c r="AU15" s="400"/>
      <c r="AV15" s="232"/>
    </row>
    <row r="16" spans="3:48" ht="14.25" customHeight="1" x14ac:dyDescent="0.15">
      <c r="C16" s="401"/>
      <c r="D16" s="402"/>
      <c r="E16" s="402"/>
      <c r="F16" s="402"/>
      <c r="G16" s="402"/>
      <c r="H16" s="402"/>
      <c r="I16" s="402"/>
      <c r="J16" s="402"/>
      <c r="K16" s="402"/>
      <c r="L16" s="402"/>
      <c r="M16" s="402"/>
      <c r="N16" s="402"/>
      <c r="O16" s="402"/>
      <c r="P16" s="402"/>
      <c r="Q16" s="402"/>
      <c r="R16" s="403"/>
      <c r="AF16" s="401"/>
      <c r="AG16" s="402"/>
      <c r="AH16" s="402"/>
      <c r="AI16" s="402"/>
      <c r="AJ16" s="402"/>
      <c r="AK16" s="402"/>
      <c r="AL16" s="402"/>
      <c r="AM16" s="402"/>
      <c r="AN16" s="402"/>
      <c r="AO16" s="402"/>
      <c r="AP16" s="402"/>
      <c r="AQ16" s="402"/>
      <c r="AR16" s="402"/>
      <c r="AS16" s="402"/>
      <c r="AT16" s="402"/>
      <c r="AU16" s="403"/>
      <c r="AV16" s="232"/>
    </row>
    <row r="17" spans="3:48" ht="14.25" customHeight="1" thickBot="1" x14ac:dyDescent="0.2">
      <c r="K17" s="229"/>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1"/>
      <c r="AU17" s="230"/>
      <c r="AV17" s="232"/>
    </row>
    <row r="18" spans="3:48" ht="14.25" customHeight="1" thickTop="1" x14ac:dyDescent="0.15">
      <c r="E18" s="226"/>
      <c r="F18" s="227"/>
      <c r="G18" s="227"/>
      <c r="H18" s="227"/>
      <c r="I18" s="227"/>
      <c r="J18" s="227"/>
      <c r="K18" s="227"/>
      <c r="L18" s="227"/>
      <c r="M18" s="227"/>
      <c r="N18" s="227"/>
      <c r="O18" s="227"/>
      <c r="P18" s="228"/>
      <c r="AH18" s="226"/>
      <c r="AI18" s="227"/>
      <c r="AJ18" s="227"/>
      <c r="AK18" s="227"/>
      <c r="AL18" s="227"/>
      <c r="AM18" s="227"/>
      <c r="AN18" s="227"/>
      <c r="AO18" s="227"/>
      <c r="AP18" s="227"/>
      <c r="AQ18" s="227"/>
      <c r="AR18" s="227"/>
      <c r="AS18" s="228"/>
    </row>
    <row r="19" spans="3:48" ht="14.25" customHeight="1" x14ac:dyDescent="0.15">
      <c r="C19" s="387" t="s">
        <v>368</v>
      </c>
      <c r="D19" s="388"/>
      <c r="E19" s="388"/>
      <c r="F19" s="389"/>
      <c r="O19" s="387" t="s">
        <v>369</v>
      </c>
      <c r="P19" s="388"/>
      <c r="Q19" s="388"/>
      <c r="R19" s="389"/>
      <c r="AF19" s="387" t="s">
        <v>41</v>
      </c>
      <c r="AG19" s="388"/>
      <c r="AH19" s="388"/>
      <c r="AI19" s="389"/>
      <c r="AR19" s="378" t="s">
        <v>371</v>
      </c>
      <c r="AS19" s="379"/>
      <c r="AT19" s="379"/>
      <c r="AU19" s="380"/>
    </row>
    <row r="20" spans="3:48" ht="14.25" customHeight="1" x14ac:dyDescent="0.15">
      <c r="C20" s="390"/>
      <c r="D20" s="391"/>
      <c r="E20" s="391"/>
      <c r="F20" s="392"/>
      <c r="O20" s="390"/>
      <c r="P20" s="391"/>
      <c r="Q20" s="391"/>
      <c r="R20" s="392"/>
      <c r="AF20" s="390"/>
      <c r="AG20" s="391"/>
      <c r="AH20" s="391"/>
      <c r="AI20" s="392"/>
      <c r="AR20" s="381"/>
      <c r="AS20" s="382"/>
      <c r="AT20" s="382"/>
      <c r="AU20" s="383"/>
    </row>
    <row r="21" spans="3:48" ht="14.25" customHeight="1" x14ac:dyDescent="0.15">
      <c r="C21" s="390"/>
      <c r="D21" s="391"/>
      <c r="E21" s="391"/>
      <c r="F21" s="392"/>
      <c r="O21" s="390"/>
      <c r="P21" s="391"/>
      <c r="Q21" s="391"/>
      <c r="R21" s="392"/>
      <c r="AF21" s="390"/>
      <c r="AG21" s="391"/>
      <c r="AH21" s="391"/>
      <c r="AI21" s="392"/>
      <c r="AR21" s="381"/>
      <c r="AS21" s="382"/>
      <c r="AT21" s="382"/>
      <c r="AU21" s="383"/>
    </row>
    <row r="22" spans="3:48" ht="14.25" customHeight="1" x14ac:dyDescent="0.15">
      <c r="C22" s="393"/>
      <c r="D22" s="394"/>
      <c r="E22" s="394"/>
      <c r="F22" s="395"/>
      <c r="O22" s="393"/>
      <c r="P22" s="394"/>
      <c r="Q22" s="394"/>
      <c r="R22" s="395"/>
      <c r="AF22" s="393"/>
      <c r="AG22" s="394"/>
      <c r="AH22" s="394"/>
      <c r="AI22" s="395"/>
      <c r="AR22" s="384"/>
      <c r="AS22" s="385"/>
      <c r="AT22" s="385"/>
      <c r="AU22" s="386"/>
    </row>
    <row r="23" spans="3:48" ht="14.25" customHeight="1" x14ac:dyDescent="0.15">
      <c r="E23" s="229"/>
      <c r="F23" s="230"/>
      <c r="G23" s="230"/>
      <c r="H23" s="230"/>
      <c r="I23" s="230"/>
      <c r="J23" s="230"/>
      <c r="K23" s="230"/>
      <c r="L23" s="230"/>
      <c r="M23" s="230"/>
      <c r="N23" s="230"/>
      <c r="O23" s="230"/>
      <c r="P23" s="230"/>
      <c r="Q23" s="229"/>
      <c r="R23" s="230"/>
      <c r="S23" s="230"/>
      <c r="T23" s="230"/>
      <c r="U23" s="230"/>
      <c r="V23" s="230"/>
      <c r="W23" s="230"/>
      <c r="X23" s="230"/>
      <c r="Y23" s="230"/>
      <c r="Z23" s="230"/>
      <c r="AA23" s="230"/>
      <c r="AB23" s="230"/>
      <c r="AC23" s="230"/>
      <c r="AD23" s="230"/>
      <c r="AE23" s="230"/>
      <c r="AF23" s="230"/>
      <c r="AG23" s="231"/>
      <c r="AH23" s="230"/>
      <c r="AI23" s="230"/>
      <c r="AJ23" s="230"/>
      <c r="AK23" s="230"/>
      <c r="AL23" s="230"/>
      <c r="AM23" s="230"/>
      <c r="AN23" s="230"/>
      <c r="AO23" s="230"/>
      <c r="AP23" s="230"/>
      <c r="AQ23" s="230"/>
      <c r="AR23" s="230"/>
      <c r="AS23" s="231"/>
    </row>
    <row r="24" spans="3:48" ht="14.25" customHeight="1" x14ac:dyDescent="0.15">
      <c r="E24" s="229"/>
      <c r="F24" s="230"/>
      <c r="G24" s="230"/>
      <c r="H24" s="230"/>
      <c r="I24" s="230"/>
      <c r="J24" s="369" t="s">
        <v>370</v>
      </c>
      <c r="K24" s="396"/>
      <c r="L24" s="396"/>
      <c r="M24" s="396"/>
      <c r="N24" s="396"/>
      <c r="O24" s="396"/>
      <c r="P24" s="396"/>
      <c r="Q24" s="396"/>
      <c r="R24" s="396"/>
      <c r="S24" s="396"/>
      <c r="T24" s="396"/>
      <c r="U24" s="396"/>
      <c r="V24" s="396"/>
      <c r="W24" s="397"/>
      <c r="X24" s="230"/>
      <c r="Y24" s="230"/>
      <c r="Z24" s="230"/>
      <c r="AA24" s="369" t="s">
        <v>372</v>
      </c>
      <c r="AB24" s="396"/>
      <c r="AC24" s="396"/>
      <c r="AD24" s="396"/>
      <c r="AE24" s="396"/>
      <c r="AF24" s="396"/>
      <c r="AG24" s="396"/>
      <c r="AH24" s="396"/>
      <c r="AI24" s="396"/>
      <c r="AJ24" s="396"/>
      <c r="AK24" s="396"/>
      <c r="AL24" s="396"/>
      <c r="AM24" s="396"/>
      <c r="AN24" s="397"/>
      <c r="AO24" s="230"/>
      <c r="AP24" s="230"/>
      <c r="AQ24" s="230"/>
      <c r="AR24" s="230"/>
      <c r="AS24" s="231"/>
    </row>
    <row r="25" spans="3:48" ht="14.25" customHeight="1" x14ac:dyDescent="0.15">
      <c r="E25" s="229"/>
      <c r="F25" s="230"/>
      <c r="G25" s="230"/>
      <c r="H25" s="230"/>
      <c r="I25" s="230"/>
      <c r="J25" s="398"/>
      <c r="K25" s="399"/>
      <c r="L25" s="399"/>
      <c r="M25" s="399"/>
      <c r="N25" s="399"/>
      <c r="O25" s="399"/>
      <c r="P25" s="399"/>
      <c r="Q25" s="399"/>
      <c r="R25" s="399"/>
      <c r="S25" s="399"/>
      <c r="T25" s="399"/>
      <c r="U25" s="399"/>
      <c r="V25" s="399"/>
      <c r="W25" s="400"/>
      <c r="X25" s="230"/>
      <c r="Y25" s="230"/>
      <c r="Z25" s="230"/>
      <c r="AA25" s="398"/>
      <c r="AB25" s="399"/>
      <c r="AC25" s="399"/>
      <c r="AD25" s="399"/>
      <c r="AE25" s="399"/>
      <c r="AF25" s="399"/>
      <c r="AG25" s="399"/>
      <c r="AH25" s="399"/>
      <c r="AI25" s="399"/>
      <c r="AJ25" s="399"/>
      <c r="AK25" s="399"/>
      <c r="AL25" s="399"/>
      <c r="AM25" s="399"/>
      <c r="AN25" s="400"/>
      <c r="AO25" s="230"/>
      <c r="AP25" s="230"/>
      <c r="AQ25" s="230"/>
      <c r="AR25" s="230"/>
      <c r="AS25" s="231"/>
    </row>
    <row r="26" spans="3:48" ht="14.25" customHeight="1" x14ac:dyDescent="0.15">
      <c r="E26" s="229"/>
      <c r="F26" s="230"/>
      <c r="G26" s="230"/>
      <c r="H26" s="230"/>
      <c r="I26" s="230"/>
      <c r="J26" s="398"/>
      <c r="K26" s="399"/>
      <c r="L26" s="399"/>
      <c r="M26" s="399"/>
      <c r="N26" s="399"/>
      <c r="O26" s="399"/>
      <c r="P26" s="399"/>
      <c r="Q26" s="399"/>
      <c r="R26" s="399"/>
      <c r="S26" s="399"/>
      <c r="T26" s="399"/>
      <c r="U26" s="399"/>
      <c r="V26" s="399"/>
      <c r="W26" s="400"/>
      <c r="X26" s="230"/>
      <c r="Y26" s="230"/>
      <c r="Z26" s="230"/>
      <c r="AA26" s="398"/>
      <c r="AB26" s="399"/>
      <c r="AC26" s="399"/>
      <c r="AD26" s="399"/>
      <c r="AE26" s="399"/>
      <c r="AF26" s="399"/>
      <c r="AG26" s="399"/>
      <c r="AH26" s="399"/>
      <c r="AI26" s="399"/>
      <c r="AJ26" s="399"/>
      <c r="AK26" s="399"/>
      <c r="AL26" s="399"/>
      <c r="AM26" s="399"/>
      <c r="AN26" s="400"/>
      <c r="AO26" s="230"/>
      <c r="AP26" s="230"/>
      <c r="AQ26" s="230"/>
      <c r="AR26" s="230"/>
      <c r="AS26" s="231"/>
    </row>
    <row r="27" spans="3:48" ht="14.25" customHeight="1" x14ac:dyDescent="0.15">
      <c r="E27" s="229"/>
      <c r="F27" s="230"/>
      <c r="G27" s="230"/>
      <c r="H27" s="230"/>
      <c r="I27" s="230"/>
      <c r="J27" s="401"/>
      <c r="K27" s="402"/>
      <c r="L27" s="402"/>
      <c r="M27" s="402"/>
      <c r="N27" s="402"/>
      <c r="O27" s="402"/>
      <c r="P27" s="402"/>
      <c r="Q27" s="402"/>
      <c r="R27" s="402"/>
      <c r="S27" s="402"/>
      <c r="T27" s="402"/>
      <c r="U27" s="402"/>
      <c r="V27" s="402"/>
      <c r="W27" s="403"/>
      <c r="X27" s="230"/>
      <c r="Y27" s="230"/>
      <c r="Z27" s="230"/>
      <c r="AA27" s="401"/>
      <c r="AB27" s="402"/>
      <c r="AC27" s="402"/>
      <c r="AD27" s="402"/>
      <c r="AE27" s="402"/>
      <c r="AF27" s="402"/>
      <c r="AG27" s="402"/>
      <c r="AH27" s="402"/>
      <c r="AI27" s="402"/>
      <c r="AJ27" s="402"/>
      <c r="AK27" s="402"/>
      <c r="AL27" s="402"/>
      <c r="AM27" s="402"/>
      <c r="AN27" s="403"/>
      <c r="AO27" s="230"/>
      <c r="AP27" s="230"/>
      <c r="AQ27" s="230"/>
      <c r="AR27" s="230"/>
      <c r="AS27" s="231"/>
    </row>
    <row r="28" spans="3:48" ht="14.25" customHeight="1" thickBot="1" x14ac:dyDescent="0.2">
      <c r="E28" s="229"/>
      <c r="F28" s="230"/>
      <c r="G28" s="230"/>
      <c r="H28" s="230"/>
      <c r="I28" s="230"/>
      <c r="J28" s="230"/>
      <c r="K28" s="230"/>
      <c r="L28" s="230"/>
      <c r="M28" s="230"/>
      <c r="N28" s="230"/>
      <c r="O28" s="230"/>
      <c r="P28" s="230"/>
      <c r="Q28" s="229"/>
      <c r="R28" s="230"/>
      <c r="S28" s="230"/>
      <c r="T28" s="230"/>
      <c r="U28" s="230"/>
      <c r="V28" s="230"/>
      <c r="W28" s="230"/>
      <c r="X28" s="230"/>
      <c r="Y28" s="230"/>
      <c r="Z28" s="230"/>
      <c r="AA28" s="230"/>
      <c r="AB28" s="230"/>
      <c r="AC28" s="230"/>
      <c r="AD28" s="230"/>
      <c r="AE28" s="230"/>
      <c r="AF28" s="230"/>
      <c r="AG28" s="231"/>
      <c r="AH28" s="230"/>
      <c r="AI28" s="230"/>
      <c r="AJ28" s="230"/>
      <c r="AK28" s="230"/>
      <c r="AL28" s="230"/>
      <c r="AM28" s="230"/>
      <c r="AN28" s="230"/>
      <c r="AO28" s="230"/>
      <c r="AP28" s="230"/>
      <c r="AQ28" s="230"/>
      <c r="AR28" s="230"/>
      <c r="AS28" s="231"/>
    </row>
    <row r="29" spans="3:48" ht="14.25" customHeight="1" thickTop="1" x14ac:dyDescent="0.15">
      <c r="E29" s="229"/>
      <c r="F29" s="230"/>
      <c r="G29" s="230"/>
      <c r="H29" s="230"/>
      <c r="I29" s="230"/>
      <c r="J29" s="230"/>
      <c r="K29" s="230"/>
      <c r="L29" s="226"/>
      <c r="M29" s="227"/>
      <c r="N29" s="227"/>
      <c r="O29" s="227"/>
      <c r="P29" s="227"/>
      <c r="Q29" s="227"/>
      <c r="R29" s="227"/>
      <c r="S29" s="227"/>
      <c r="T29" s="227"/>
      <c r="U29" s="228"/>
      <c r="V29" s="230"/>
      <c r="W29" s="230"/>
      <c r="X29" s="230"/>
      <c r="Y29" s="230"/>
      <c r="Z29" s="230"/>
      <c r="AA29" s="230"/>
      <c r="AB29" s="230"/>
      <c r="AC29" s="226"/>
      <c r="AD29" s="227"/>
      <c r="AE29" s="227"/>
      <c r="AF29" s="227"/>
      <c r="AG29" s="227"/>
      <c r="AH29" s="227"/>
      <c r="AI29" s="227"/>
      <c r="AJ29" s="227"/>
      <c r="AK29" s="227"/>
      <c r="AL29" s="228"/>
      <c r="AM29" s="230"/>
      <c r="AN29" s="230"/>
      <c r="AO29" s="230"/>
      <c r="AP29" s="230"/>
      <c r="AQ29" s="230"/>
      <c r="AR29" s="230"/>
      <c r="AS29" s="231"/>
    </row>
    <row r="30" spans="3:48" ht="14.25" customHeight="1" x14ac:dyDescent="0.15">
      <c r="E30" s="229"/>
      <c r="F30" s="230"/>
      <c r="G30" s="230"/>
      <c r="H30" s="230"/>
      <c r="I30" s="230"/>
      <c r="J30" s="387" t="s">
        <v>373</v>
      </c>
      <c r="K30" s="388"/>
      <c r="L30" s="388"/>
      <c r="M30" s="389"/>
      <c r="N30" s="230"/>
      <c r="O30" s="230"/>
      <c r="P30" s="230"/>
      <c r="Q30" s="230"/>
      <c r="R30" s="230"/>
      <c r="S30" s="230"/>
      <c r="T30" s="387" t="s">
        <v>374</v>
      </c>
      <c r="U30" s="388"/>
      <c r="V30" s="388"/>
      <c r="W30" s="389"/>
      <c r="X30" s="230"/>
      <c r="Y30" s="230"/>
      <c r="Z30" s="230"/>
      <c r="AA30" s="387" t="s">
        <v>374</v>
      </c>
      <c r="AB30" s="388"/>
      <c r="AC30" s="388"/>
      <c r="AD30" s="389"/>
      <c r="AE30" s="230"/>
      <c r="AF30" s="230"/>
      <c r="AG30" s="230"/>
      <c r="AH30" s="230"/>
      <c r="AI30" s="230"/>
      <c r="AJ30" s="230"/>
      <c r="AK30" s="387" t="s">
        <v>373</v>
      </c>
      <c r="AL30" s="388"/>
      <c r="AM30" s="388"/>
      <c r="AN30" s="389"/>
      <c r="AO30" s="230"/>
      <c r="AP30" s="230"/>
      <c r="AQ30" s="230"/>
      <c r="AR30" s="230"/>
      <c r="AS30" s="231"/>
    </row>
    <row r="31" spans="3:48" ht="14.25" customHeight="1" x14ac:dyDescent="0.15">
      <c r="E31" s="229"/>
      <c r="F31" s="230"/>
      <c r="G31" s="230"/>
      <c r="H31" s="230"/>
      <c r="I31" s="230"/>
      <c r="J31" s="390"/>
      <c r="K31" s="391"/>
      <c r="L31" s="391"/>
      <c r="M31" s="392"/>
      <c r="N31" s="230"/>
      <c r="O31" s="230"/>
      <c r="P31" s="230"/>
      <c r="Q31" s="230"/>
      <c r="R31" s="230"/>
      <c r="S31" s="230"/>
      <c r="T31" s="390"/>
      <c r="U31" s="391"/>
      <c r="V31" s="391"/>
      <c r="W31" s="392"/>
      <c r="X31" s="230"/>
      <c r="Y31" s="230"/>
      <c r="Z31" s="230"/>
      <c r="AA31" s="390"/>
      <c r="AB31" s="391"/>
      <c r="AC31" s="391"/>
      <c r="AD31" s="392"/>
      <c r="AE31" s="230"/>
      <c r="AF31" s="230"/>
      <c r="AG31" s="230"/>
      <c r="AH31" s="230"/>
      <c r="AI31" s="230"/>
      <c r="AJ31" s="230"/>
      <c r="AK31" s="390"/>
      <c r="AL31" s="391"/>
      <c r="AM31" s="391"/>
      <c r="AN31" s="392"/>
      <c r="AO31" s="230"/>
      <c r="AP31" s="230"/>
      <c r="AQ31" s="230"/>
      <c r="AR31" s="230"/>
      <c r="AS31" s="231"/>
    </row>
    <row r="32" spans="3:48" ht="14.25" customHeight="1" x14ac:dyDescent="0.15">
      <c r="E32" s="229"/>
      <c r="F32" s="230"/>
      <c r="G32" s="230"/>
      <c r="H32" s="230"/>
      <c r="I32" s="230"/>
      <c r="J32" s="390"/>
      <c r="K32" s="391"/>
      <c r="L32" s="391"/>
      <c r="M32" s="392"/>
      <c r="N32" s="230"/>
      <c r="O32" s="230"/>
      <c r="P32" s="230"/>
      <c r="Q32" s="230"/>
      <c r="R32" s="230"/>
      <c r="S32" s="230"/>
      <c r="T32" s="390"/>
      <c r="U32" s="391"/>
      <c r="V32" s="391"/>
      <c r="W32" s="392"/>
      <c r="X32" s="230"/>
      <c r="Y32" s="230"/>
      <c r="Z32" s="230"/>
      <c r="AA32" s="390"/>
      <c r="AB32" s="391"/>
      <c r="AC32" s="391"/>
      <c r="AD32" s="392"/>
      <c r="AE32" s="230"/>
      <c r="AF32" s="230"/>
      <c r="AG32" s="230"/>
      <c r="AH32" s="230"/>
      <c r="AI32" s="230"/>
      <c r="AJ32" s="230"/>
      <c r="AK32" s="390"/>
      <c r="AL32" s="391"/>
      <c r="AM32" s="391"/>
      <c r="AN32" s="392"/>
      <c r="AO32" s="230"/>
      <c r="AP32" s="230"/>
      <c r="AQ32" s="230"/>
      <c r="AR32" s="230"/>
      <c r="AS32" s="231"/>
    </row>
    <row r="33" spans="2:48" ht="14.25" customHeight="1" x14ac:dyDescent="0.15">
      <c r="E33" s="229"/>
      <c r="F33" s="230"/>
      <c r="G33" s="230"/>
      <c r="H33" s="230"/>
      <c r="I33" s="230"/>
      <c r="J33" s="393"/>
      <c r="K33" s="394"/>
      <c r="L33" s="394"/>
      <c r="M33" s="395"/>
      <c r="N33" s="230"/>
      <c r="O33" s="230"/>
      <c r="P33" s="230"/>
      <c r="Q33" s="230"/>
      <c r="R33" s="230"/>
      <c r="S33" s="230"/>
      <c r="T33" s="393"/>
      <c r="U33" s="394"/>
      <c r="V33" s="394"/>
      <c r="W33" s="395"/>
      <c r="X33" s="230"/>
      <c r="Y33" s="230"/>
      <c r="Z33" s="230"/>
      <c r="AA33" s="393"/>
      <c r="AB33" s="394"/>
      <c r="AC33" s="394"/>
      <c r="AD33" s="395"/>
      <c r="AE33" s="230"/>
      <c r="AF33" s="230"/>
      <c r="AG33" s="230"/>
      <c r="AH33" s="230"/>
      <c r="AI33" s="230"/>
      <c r="AJ33" s="230"/>
      <c r="AK33" s="393"/>
      <c r="AL33" s="394"/>
      <c r="AM33" s="394"/>
      <c r="AN33" s="395"/>
      <c r="AO33" s="230"/>
      <c r="AP33" s="230"/>
      <c r="AQ33" s="230"/>
      <c r="AR33" s="230"/>
      <c r="AS33" s="231"/>
    </row>
    <row r="34" spans="2:48" ht="14.25" customHeight="1" x14ac:dyDescent="0.15">
      <c r="E34" s="229"/>
      <c r="F34" s="230"/>
      <c r="G34" s="230"/>
      <c r="H34" s="230"/>
      <c r="I34" s="230"/>
      <c r="J34" s="230"/>
      <c r="K34" s="230"/>
      <c r="L34" s="229"/>
      <c r="M34" s="230"/>
      <c r="N34" s="230"/>
      <c r="O34" s="230"/>
      <c r="P34" s="230"/>
      <c r="Q34" s="230"/>
      <c r="R34" s="230"/>
      <c r="S34" s="230"/>
      <c r="T34" s="230"/>
      <c r="U34" s="231"/>
      <c r="V34" s="230"/>
      <c r="W34" s="230"/>
      <c r="X34" s="230"/>
      <c r="Y34" s="230"/>
      <c r="Z34" s="230"/>
      <c r="AA34" s="230"/>
      <c r="AB34" s="230"/>
      <c r="AC34" s="229"/>
      <c r="AD34" s="230"/>
      <c r="AE34" s="230"/>
      <c r="AF34" s="230"/>
      <c r="AG34" s="230"/>
      <c r="AH34" s="230"/>
      <c r="AI34" s="230"/>
      <c r="AJ34" s="230"/>
      <c r="AK34" s="230"/>
      <c r="AL34" s="233"/>
      <c r="AM34" s="230"/>
      <c r="AN34" s="230"/>
      <c r="AO34" s="230"/>
      <c r="AP34" s="230"/>
      <c r="AQ34" s="230"/>
      <c r="AR34" s="230"/>
      <c r="AS34" s="231"/>
    </row>
    <row r="35" spans="2:48" ht="14.25" customHeight="1" x14ac:dyDescent="0.15">
      <c r="B35" s="422" t="s">
        <v>379</v>
      </c>
      <c r="C35" s="423"/>
      <c r="D35" s="423"/>
      <c r="E35" s="423"/>
      <c r="F35" s="423"/>
      <c r="G35" s="424"/>
      <c r="I35" s="422" t="s">
        <v>379</v>
      </c>
      <c r="J35" s="423"/>
      <c r="K35" s="423"/>
      <c r="L35" s="423"/>
      <c r="M35" s="423"/>
      <c r="N35" s="424"/>
      <c r="S35" s="422" t="s">
        <v>379</v>
      </c>
      <c r="T35" s="423"/>
      <c r="U35" s="423"/>
      <c r="V35" s="423"/>
      <c r="W35" s="423"/>
      <c r="X35" s="424"/>
      <c r="Z35" s="431" t="s">
        <v>377</v>
      </c>
      <c r="AA35" s="432"/>
      <c r="AB35" s="432"/>
      <c r="AC35" s="432"/>
      <c r="AD35" s="432"/>
      <c r="AE35" s="433"/>
      <c r="AJ35" s="440" t="s">
        <v>376</v>
      </c>
      <c r="AK35" s="423"/>
      <c r="AL35" s="423"/>
      <c r="AM35" s="423"/>
      <c r="AN35" s="423"/>
      <c r="AO35" s="424"/>
      <c r="AQ35" s="440" t="s">
        <v>376</v>
      </c>
      <c r="AR35" s="423"/>
      <c r="AS35" s="423"/>
      <c r="AT35" s="423"/>
      <c r="AU35" s="423"/>
      <c r="AV35" s="424"/>
    </row>
    <row r="36" spans="2:48" ht="14.25" customHeight="1" x14ac:dyDescent="0.15">
      <c r="B36" s="425"/>
      <c r="C36" s="426"/>
      <c r="D36" s="426"/>
      <c r="E36" s="426"/>
      <c r="F36" s="426"/>
      <c r="G36" s="427"/>
      <c r="I36" s="425"/>
      <c r="J36" s="426"/>
      <c r="K36" s="426"/>
      <c r="L36" s="426"/>
      <c r="M36" s="426"/>
      <c r="N36" s="427"/>
      <c r="S36" s="425"/>
      <c r="T36" s="426"/>
      <c r="U36" s="426"/>
      <c r="V36" s="426"/>
      <c r="W36" s="426"/>
      <c r="X36" s="427"/>
      <c r="Z36" s="434"/>
      <c r="AA36" s="435"/>
      <c r="AB36" s="435"/>
      <c r="AC36" s="435"/>
      <c r="AD36" s="435"/>
      <c r="AE36" s="436"/>
      <c r="AJ36" s="425"/>
      <c r="AK36" s="426"/>
      <c r="AL36" s="426"/>
      <c r="AM36" s="426"/>
      <c r="AN36" s="426"/>
      <c r="AO36" s="427"/>
      <c r="AQ36" s="425"/>
      <c r="AR36" s="426"/>
      <c r="AS36" s="426"/>
      <c r="AT36" s="426"/>
      <c r="AU36" s="426"/>
      <c r="AV36" s="427"/>
    </row>
    <row r="37" spans="2:48" ht="14.25" customHeight="1" x14ac:dyDescent="0.15">
      <c r="B37" s="425"/>
      <c r="C37" s="426"/>
      <c r="D37" s="426"/>
      <c r="E37" s="426"/>
      <c r="F37" s="426"/>
      <c r="G37" s="427"/>
      <c r="I37" s="425"/>
      <c r="J37" s="426"/>
      <c r="K37" s="426"/>
      <c r="L37" s="426"/>
      <c r="M37" s="426"/>
      <c r="N37" s="427"/>
      <c r="S37" s="425"/>
      <c r="T37" s="426"/>
      <c r="U37" s="426"/>
      <c r="V37" s="426"/>
      <c r="W37" s="426"/>
      <c r="X37" s="427"/>
      <c r="Z37" s="434"/>
      <c r="AA37" s="435"/>
      <c r="AB37" s="435"/>
      <c r="AC37" s="435"/>
      <c r="AD37" s="435"/>
      <c r="AE37" s="436"/>
      <c r="AJ37" s="425"/>
      <c r="AK37" s="426"/>
      <c r="AL37" s="426"/>
      <c r="AM37" s="426"/>
      <c r="AN37" s="426"/>
      <c r="AO37" s="427"/>
      <c r="AQ37" s="425"/>
      <c r="AR37" s="426"/>
      <c r="AS37" s="426"/>
      <c r="AT37" s="426"/>
      <c r="AU37" s="426"/>
      <c r="AV37" s="427"/>
    </row>
    <row r="38" spans="2:48" ht="14.25" customHeight="1" x14ac:dyDescent="0.15">
      <c r="B38" s="428"/>
      <c r="C38" s="429"/>
      <c r="D38" s="429"/>
      <c r="E38" s="429"/>
      <c r="F38" s="429"/>
      <c r="G38" s="430"/>
      <c r="I38" s="428"/>
      <c r="J38" s="429"/>
      <c r="K38" s="429"/>
      <c r="L38" s="429"/>
      <c r="M38" s="429"/>
      <c r="N38" s="430"/>
      <c r="S38" s="428"/>
      <c r="T38" s="429"/>
      <c r="U38" s="429"/>
      <c r="V38" s="429"/>
      <c r="W38" s="429"/>
      <c r="X38" s="430"/>
      <c r="Z38" s="437"/>
      <c r="AA38" s="438"/>
      <c r="AB38" s="438"/>
      <c r="AC38" s="438"/>
      <c r="AD38" s="438"/>
      <c r="AE38" s="439"/>
      <c r="AJ38" s="428"/>
      <c r="AK38" s="429"/>
      <c r="AL38" s="429"/>
      <c r="AM38" s="429"/>
      <c r="AN38" s="429"/>
      <c r="AO38" s="430"/>
      <c r="AQ38" s="428"/>
      <c r="AR38" s="429"/>
      <c r="AS38" s="429"/>
      <c r="AT38" s="429"/>
      <c r="AU38" s="429"/>
      <c r="AV38" s="430"/>
    </row>
    <row r="39" spans="2:48" ht="14.25" customHeight="1" thickBot="1" x14ac:dyDescent="0.2">
      <c r="L39" s="234"/>
      <c r="M39" s="235"/>
      <c r="N39" s="235"/>
      <c r="O39" s="235"/>
      <c r="P39" s="235"/>
      <c r="Q39" s="235"/>
      <c r="R39" s="235"/>
      <c r="S39" s="235"/>
      <c r="T39" s="235"/>
      <c r="U39" s="236"/>
    </row>
    <row r="40" spans="2:48" ht="14.25" customHeight="1" thickTop="1" x14ac:dyDescent="0.15">
      <c r="I40" s="404" t="s">
        <v>378</v>
      </c>
      <c r="J40" s="405"/>
      <c r="K40" s="405"/>
      <c r="L40" s="405"/>
      <c r="M40" s="405"/>
      <c r="N40" s="406"/>
      <c r="S40" s="404" t="s">
        <v>380</v>
      </c>
      <c r="T40" s="405"/>
      <c r="U40" s="405"/>
      <c r="V40" s="405"/>
      <c r="W40" s="405"/>
      <c r="X40" s="406"/>
      <c r="AA40" s="413" t="s">
        <v>381</v>
      </c>
      <c r="AB40" s="414"/>
      <c r="AC40" s="414"/>
      <c r="AD40" s="414"/>
      <c r="AE40" s="414"/>
      <c r="AF40" s="414"/>
      <c r="AG40" s="414"/>
      <c r="AH40" s="414"/>
      <c r="AI40" s="414"/>
      <c r="AJ40" s="414"/>
      <c r="AK40" s="414"/>
      <c r="AL40" s="414"/>
      <c r="AM40" s="414"/>
      <c r="AN40" s="414"/>
      <c r="AO40" s="414"/>
      <c r="AP40" s="414"/>
      <c r="AQ40" s="414"/>
      <c r="AR40" s="414"/>
      <c r="AS40" s="414"/>
      <c r="AT40" s="414"/>
      <c r="AU40" s="415"/>
    </row>
    <row r="41" spans="2:48" ht="14.25" customHeight="1" x14ac:dyDescent="0.15">
      <c r="I41" s="407"/>
      <c r="J41" s="408"/>
      <c r="K41" s="408"/>
      <c r="L41" s="408"/>
      <c r="M41" s="408"/>
      <c r="N41" s="409"/>
      <c r="S41" s="407"/>
      <c r="T41" s="408"/>
      <c r="U41" s="408"/>
      <c r="V41" s="408"/>
      <c r="W41" s="408"/>
      <c r="X41" s="409"/>
      <c r="AA41" s="416"/>
      <c r="AB41" s="417"/>
      <c r="AC41" s="417"/>
      <c r="AD41" s="417"/>
      <c r="AE41" s="417"/>
      <c r="AF41" s="417"/>
      <c r="AG41" s="417"/>
      <c r="AH41" s="417"/>
      <c r="AI41" s="417"/>
      <c r="AJ41" s="417"/>
      <c r="AK41" s="417"/>
      <c r="AL41" s="417"/>
      <c r="AM41" s="417"/>
      <c r="AN41" s="417"/>
      <c r="AO41" s="417"/>
      <c r="AP41" s="417"/>
      <c r="AQ41" s="417"/>
      <c r="AR41" s="417"/>
      <c r="AS41" s="417"/>
      <c r="AT41" s="417"/>
      <c r="AU41" s="418"/>
    </row>
    <row r="42" spans="2:48" ht="14.25" customHeight="1" x14ac:dyDescent="0.15">
      <c r="I42" s="407"/>
      <c r="J42" s="408"/>
      <c r="K42" s="408"/>
      <c r="L42" s="408"/>
      <c r="M42" s="408"/>
      <c r="N42" s="409"/>
      <c r="S42" s="407"/>
      <c r="T42" s="408"/>
      <c r="U42" s="408"/>
      <c r="V42" s="408"/>
      <c r="W42" s="408"/>
      <c r="X42" s="409"/>
      <c r="AA42" s="416"/>
      <c r="AB42" s="417"/>
      <c r="AC42" s="417"/>
      <c r="AD42" s="417"/>
      <c r="AE42" s="417"/>
      <c r="AF42" s="417"/>
      <c r="AG42" s="417"/>
      <c r="AH42" s="417"/>
      <c r="AI42" s="417"/>
      <c r="AJ42" s="417"/>
      <c r="AK42" s="417"/>
      <c r="AL42" s="417"/>
      <c r="AM42" s="417"/>
      <c r="AN42" s="417"/>
      <c r="AO42" s="417"/>
      <c r="AP42" s="417"/>
      <c r="AQ42" s="417"/>
      <c r="AR42" s="417"/>
      <c r="AS42" s="417"/>
      <c r="AT42" s="417"/>
      <c r="AU42" s="418"/>
    </row>
    <row r="43" spans="2:48" ht="14.25" customHeight="1" x14ac:dyDescent="0.15">
      <c r="I43" s="407"/>
      <c r="J43" s="408"/>
      <c r="K43" s="408"/>
      <c r="L43" s="408"/>
      <c r="M43" s="408"/>
      <c r="N43" s="409"/>
      <c r="S43" s="407"/>
      <c r="T43" s="408"/>
      <c r="U43" s="408"/>
      <c r="V43" s="408"/>
      <c r="W43" s="408"/>
      <c r="X43" s="409"/>
      <c r="AA43" s="416"/>
      <c r="AB43" s="417"/>
      <c r="AC43" s="417"/>
      <c r="AD43" s="417"/>
      <c r="AE43" s="417"/>
      <c r="AF43" s="417"/>
      <c r="AG43" s="417"/>
      <c r="AH43" s="417"/>
      <c r="AI43" s="417"/>
      <c r="AJ43" s="417"/>
      <c r="AK43" s="417"/>
      <c r="AL43" s="417"/>
      <c r="AM43" s="417"/>
      <c r="AN43" s="417"/>
      <c r="AO43" s="417"/>
      <c r="AP43" s="417"/>
      <c r="AQ43" s="417"/>
      <c r="AR43" s="417"/>
      <c r="AS43" s="417"/>
      <c r="AT43" s="417"/>
      <c r="AU43" s="418"/>
    </row>
    <row r="44" spans="2:48" ht="14.25" customHeight="1" thickBot="1" x14ac:dyDescent="0.2">
      <c r="I44" s="407"/>
      <c r="J44" s="408"/>
      <c r="K44" s="408"/>
      <c r="L44" s="408"/>
      <c r="M44" s="408"/>
      <c r="N44" s="409"/>
      <c r="S44" s="407"/>
      <c r="T44" s="408"/>
      <c r="U44" s="408"/>
      <c r="V44" s="408"/>
      <c r="W44" s="408"/>
      <c r="X44" s="409"/>
      <c r="AA44" s="419"/>
      <c r="AB44" s="420"/>
      <c r="AC44" s="420"/>
      <c r="AD44" s="420"/>
      <c r="AE44" s="420"/>
      <c r="AF44" s="420"/>
      <c r="AG44" s="420"/>
      <c r="AH44" s="420"/>
      <c r="AI44" s="420"/>
      <c r="AJ44" s="420"/>
      <c r="AK44" s="420"/>
      <c r="AL44" s="420"/>
      <c r="AM44" s="420"/>
      <c r="AN44" s="420"/>
      <c r="AO44" s="420"/>
      <c r="AP44" s="420"/>
      <c r="AQ44" s="420"/>
      <c r="AR44" s="420"/>
      <c r="AS44" s="420"/>
      <c r="AT44" s="420"/>
      <c r="AU44" s="421"/>
    </row>
    <row r="45" spans="2:48" ht="14.25" customHeight="1" thickTop="1" x14ac:dyDescent="0.15">
      <c r="I45" s="410"/>
      <c r="J45" s="411"/>
      <c r="K45" s="411"/>
      <c r="L45" s="411"/>
      <c r="M45" s="411"/>
      <c r="N45" s="412"/>
      <c r="S45" s="410"/>
      <c r="T45" s="411"/>
      <c r="U45" s="411"/>
      <c r="V45" s="411"/>
      <c r="W45" s="411"/>
      <c r="X45" s="412"/>
      <c r="AU45" s="237" t="str">
        <f>簡易判定表!E28</f>
        <v>・</v>
      </c>
    </row>
  </sheetData>
  <sheetProtection algorithmName="SHA-512" hashValue="lEGY+OX+mLymPbZ0jlUpUhO51erKcx5doDBAZivpQAAYErCuNt5eb3577UNFEHfgbxIVqR0G8GCDbDFhLuAmmw==" saltValue="7LD+4B6WYz1QninmpM8bRw==" spinCount="100000" sheet="1" objects="1" scenarios="1"/>
  <mergeCells count="24">
    <mergeCell ref="S40:X45"/>
    <mergeCell ref="I40:N45"/>
    <mergeCell ref="AA40:AU44"/>
    <mergeCell ref="S35:X38"/>
    <mergeCell ref="B35:G38"/>
    <mergeCell ref="I35:N38"/>
    <mergeCell ref="Z35:AE38"/>
    <mergeCell ref="AJ35:AO38"/>
    <mergeCell ref="AQ35:AV38"/>
    <mergeCell ref="AA24:AN27"/>
    <mergeCell ref="J30:M33"/>
    <mergeCell ref="T30:W33"/>
    <mergeCell ref="AA30:AD33"/>
    <mergeCell ref="AK30:AN33"/>
    <mergeCell ref="J24:W27"/>
    <mergeCell ref="Q2:AF5"/>
    <mergeCell ref="F8:O11"/>
    <mergeCell ref="AH8:AQ11"/>
    <mergeCell ref="O19:R22"/>
    <mergeCell ref="C13:R16"/>
    <mergeCell ref="AF13:AU16"/>
    <mergeCell ref="AF19:AI22"/>
    <mergeCell ref="AR19:AU22"/>
    <mergeCell ref="C19:F22"/>
  </mergeCells>
  <phoneticPr fontId="2"/>
  <printOptions horizontalCentered="1" verticalCentered="1"/>
  <pageMargins left="0.70866141732283472" right="0.70866141732283472" top="0.74803149606299213" bottom="0.74803149606299213" header="0.31496062992125984" footer="0.31496062992125984"/>
  <pageSetup paperSize="9" scale="84"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41"/>
  <sheetViews>
    <sheetView zoomScale="90" zoomScaleNormal="90" zoomScaleSheetLayoutView="70" workbookViewId="0">
      <pane ySplit="7" topLeftCell="A38" activePane="bottomLeft" state="frozen"/>
      <selection activeCell="M23" sqref="M23:N23"/>
      <selection pane="bottomLeft" sqref="A1:G1"/>
    </sheetView>
  </sheetViews>
  <sheetFormatPr defaultRowHeight="13.5" x14ac:dyDescent="0.15"/>
  <cols>
    <col min="1" max="2" width="6.25" style="66" customWidth="1"/>
    <col min="3" max="3" width="9" style="66"/>
    <col min="4" max="4" width="17.5" style="66" customWidth="1"/>
    <col min="5" max="5" width="15" style="66" customWidth="1"/>
    <col min="6" max="6" width="9" style="66"/>
    <col min="7" max="7" width="18.75" style="66" customWidth="1"/>
    <col min="8" max="8" width="2.5" style="66" customWidth="1"/>
    <col min="9" max="10" width="6.25" style="66" customWidth="1"/>
    <col min="11" max="11" width="9" style="66"/>
    <col min="12" max="12" width="17.5" style="66" customWidth="1"/>
    <col min="13" max="13" width="15" style="66" customWidth="1"/>
    <col min="14" max="14" width="9" style="66"/>
    <col min="15" max="15" width="18.75" style="66" customWidth="1"/>
    <col min="16" max="16" width="2.5" style="66" customWidth="1"/>
    <col min="17" max="18" width="6.25" style="66" customWidth="1"/>
    <col min="19" max="19" width="9" style="66"/>
    <col min="20" max="20" width="17.5" style="66" customWidth="1"/>
    <col min="21" max="21" width="15" style="66" customWidth="1"/>
    <col min="22" max="22" width="9" style="66"/>
    <col min="23" max="23" width="18.75" style="66" customWidth="1"/>
    <col min="24" max="24" width="2.5" style="66" customWidth="1"/>
    <col min="25" max="26" width="6.25" style="66" customWidth="1"/>
    <col min="27" max="27" width="9" style="66"/>
    <col min="28" max="28" width="17.5" style="66" customWidth="1"/>
    <col min="29" max="29" width="15" style="66" customWidth="1"/>
    <col min="30" max="30" width="9" style="66"/>
    <col min="31" max="31" width="18.75" style="66" customWidth="1"/>
    <col min="32" max="32" width="2.5" style="66" customWidth="1"/>
    <col min="33" max="34" width="6.25" style="66" customWidth="1"/>
    <col min="35" max="35" width="9" style="66"/>
    <col min="36" max="36" width="17.5" style="66" customWidth="1"/>
    <col min="37" max="37" width="15" style="66" customWidth="1"/>
    <col min="38" max="38" width="9" style="66"/>
    <col min="39" max="39" width="18.75" style="66" customWidth="1"/>
    <col min="40" max="40" width="2.5" style="66" customWidth="1"/>
    <col min="41" max="42" width="6.25" style="66" customWidth="1"/>
    <col min="43" max="43" width="9" style="66"/>
    <col min="44" max="44" width="17.5" style="66" customWidth="1"/>
    <col min="45" max="45" width="15" style="66" customWidth="1"/>
    <col min="46" max="46" width="9" style="66"/>
    <col min="47" max="47" width="18.75" style="66" customWidth="1"/>
    <col min="48" max="48" width="2.5" style="66" customWidth="1"/>
    <col min="49" max="16384" width="9" style="66"/>
  </cols>
  <sheetData>
    <row r="1" spans="1:47" ht="39.75" customHeight="1" x14ac:dyDescent="0.15">
      <c r="A1" s="444" t="s">
        <v>157</v>
      </c>
      <c r="B1" s="444"/>
      <c r="C1" s="444"/>
      <c r="D1" s="444"/>
      <c r="E1" s="444"/>
      <c r="F1" s="444"/>
      <c r="G1" s="444"/>
      <c r="I1" s="457" t="s">
        <v>175</v>
      </c>
      <c r="J1" s="444"/>
      <c r="K1" s="444"/>
      <c r="L1" s="444"/>
      <c r="M1" s="444"/>
      <c r="N1" s="444"/>
      <c r="O1" s="444"/>
      <c r="Q1" s="457" t="s">
        <v>310</v>
      </c>
      <c r="R1" s="444"/>
      <c r="S1" s="444"/>
      <c r="T1" s="444"/>
      <c r="U1" s="444"/>
      <c r="V1" s="444"/>
      <c r="W1" s="444"/>
      <c r="Y1" s="457" t="s">
        <v>176</v>
      </c>
      <c r="Z1" s="444"/>
      <c r="AA1" s="444"/>
      <c r="AB1" s="444"/>
      <c r="AC1" s="444"/>
      <c r="AD1" s="444"/>
      <c r="AE1" s="444"/>
      <c r="AG1" s="457" t="s">
        <v>177</v>
      </c>
      <c r="AH1" s="444"/>
      <c r="AI1" s="444"/>
      <c r="AJ1" s="444"/>
      <c r="AK1" s="444"/>
      <c r="AL1" s="444"/>
      <c r="AM1" s="444"/>
      <c r="AO1" s="457" t="s">
        <v>178</v>
      </c>
      <c r="AP1" s="444"/>
      <c r="AQ1" s="444"/>
      <c r="AR1" s="444"/>
      <c r="AS1" s="444"/>
      <c r="AT1" s="444"/>
      <c r="AU1" s="444"/>
    </row>
    <row r="2" spans="1:47" ht="24" customHeight="1" x14ac:dyDescent="0.15">
      <c r="A2" s="445" t="s">
        <v>158</v>
      </c>
      <c r="B2" s="445"/>
      <c r="C2" s="445"/>
      <c r="D2" s="447"/>
      <c r="E2" s="447"/>
      <c r="F2" s="447"/>
      <c r="G2" s="447"/>
      <c r="I2" s="445" t="s">
        <v>158</v>
      </c>
      <c r="J2" s="445"/>
      <c r="K2" s="445"/>
      <c r="L2" s="458" t="str">
        <f>IF($D$2="","",$D$2)</f>
        <v/>
      </c>
      <c r="M2" s="458"/>
      <c r="N2" s="458"/>
      <c r="O2" s="458"/>
      <c r="Q2" s="445" t="s">
        <v>158</v>
      </c>
      <c r="R2" s="445"/>
      <c r="S2" s="445"/>
      <c r="T2" s="458" t="str">
        <f>IF($D$2="","",$D$2)</f>
        <v/>
      </c>
      <c r="U2" s="458"/>
      <c r="V2" s="458"/>
      <c r="W2" s="458"/>
      <c r="Y2" s="445" t="s">
        <v>158</v>
      </c>
      <c r="Z2" s="445"/>
      <c r="AA2" s="445"/>
      <c r="AB2" s="458" t="str">
        <f>IF($D$2="","",$D$2)</f>
        <v/>
      </c>
      <c r="AC2" s="458"/>
      <c r="AD2" s="458"/>
      <c r="AE2" s="458"/>
      <c r="AG2" s="445" t="s">
        <v>158</v>
      </c>
      <c r="AH2" s="445"/>
      <c r="AI2" s="445"/>
      <c r="AJ2" s="458" t="str">
        <f>IF($D$2="","",$D$2)</f>
        <v/>
      </c>
      <c r="AK2" s="458"/>
      <c r="AL2" s="458"/>
      <c r="AM2" s="458"/>
      <c r="AO2" s="445" t="s">
        <v>158</v>
      </c>
      <c r="AP2" s="445"/>
      <c r="AQ2" s="445"/>
      <c r="AR2" s="458" t="str">
        <f>IF($D$2="","",$D$2)</f>
        <v/>
      </c>
      <c r="AS2" s="458"/>
      <c r="AT2" s="458"/>
      <c r="AU2" s="458"/>
    </row>
    <row r="3" spans="1:47" ht="24" customHeight="1" x14ac:dyDescent="0.15">
      <c r="A3" s="446" t="s">
        <v>159</v>
      </c>
      <c r="B3" s="446"/>
      <c r="C3" s="446"/>
      <c r="D3" s="448"/>
      <c r="E3" s="448"/>
      <c r="F3" s="448"/>
      <c r="G3" s="448"/>
      <c r="I3" s="446" t="s">
        <v>159</v>
      </c>
      <c r="J3" s="446"/>
      <c r="K3" s="446"/>
      <c r="L3" s="458" t="str">
        <f>IF($D$3="","",$D$3)</f>
        <v/>
      </c>
      <c r="M3" s="458"/>
      <c r="N3" s="458"/>
      <c r="O3" s="458"/>
      <c r="Q3" s="446" t="s">
        <v>159</v>
      </c>
      <c r="R3" s="446"/>
      <c r="S3" s="446"/>
      <c r="T3" s="458" t="str">
        <f>IF($D$3="","",$D$3)</f>
        <v/>
      </c>
      <c r="U3" s="458"/>
      <c r="V3" s="458"/>
      <c r="W3" s="458"/>
      <c r="Y3" s="446" t="s">
        <v>159</v>
      </c>
      <c r="Z3" s="446"/>
      <c r="AA3" s="446"/>
      <c r="AB3" s="458" t="str">
        <f>IF($D$3="","",$D$3)</f>
        <v/>
      </c>
      <c r="AC3" s="458"/>
      <c r="AD3" s="458"/>
      <c r="AE3" s="458"/>
      <c r="AG3" s="446" t="s">
        <v>159</v>
      </c>
      <c r="AH3" s="446"/>
      <c r="AI3" s="446"/>
      <c r="AJ3" s="458" t="str">
        <f>IF($D$3="","",$D$3)</f>
        <v/>
      </c>
      <c r="AK3" s="458"/>
      <c r="AL3" s="458"/>
      <c r="AM3" s="458"/>
      <c r="AO3" s="446" t="s">
        <v>159</v>
      </c>
      <c r="AP3" s="446"/>
      <c r="AQ3" s="446"/>
      <c r="AR3" s="458" t="str">
        <f>IF($D$3="","",$D$3)</f>
        <v/>
      </c>
      <c r="AS3" s="458"/>
      <c r="AT3" s="458"/>
      <c r="AU3" s="458"/>
    </row>
    <row r="4" spans="1:47" ht="11.25" customHeight="1" thickBot="1" x14ac:dyDescent="0.2">
      <c r="A4" s="112"/>
      <c r="B4" s="112"/>
      <c r="C4" s="112"/>
      <c r="D4" s="112"/>
      <c r="E4" s="112"/>
      <c r="F4" s="112"/>
      <c r="G4" s="112"/>
      <c r="I4" s="112"/>
      <c r="J4" s="112"/>
      <c r="K4" s="112"/>
      <c r="L4" s="112"/>
      <c r="M4" s="112"/>
      <c r="N4" s="112"/>
      <c r="O4" s="112"/>
      <c r="Q4" s="112"/>
      <c r="R4" s="112"/>
      <c r="S4" s="112"/>
      <c r="T4" s="112"/>
      <c r="U4" s="112"/>
      <c r="V4" s="112"/>
      <c r="W4" s="112"/>
      <c r="Y4" s="112"/>
      <c r="Z4" s="112"/>
      <c r="AA4" s="112"/>
      <c r="AB4" s="112"/>
      <c r="AC4" s="112"/>
      <c r="AD4" s="112"/>
      <c r="AE4" s="112"/>
      <c r="AG4" s="112"/>
      <c r="AH4" s="112"/>
      <c r="AI4" s="112"/>
      <c r="AJ4" s="112"/>
      <c r="AK4" s="112"/>
      <c r="AL4" s="112"/>
      <c r="AM4" s="112"/>
      <c r="AO4" s="112"/>
      <c r="AP4" s="112"/>
      <c r="AQ4" s="112"/>
      <c r="AR4" s="112"/>
      <c r="AS4" s="112"/>
      <c r="AT4" s="112"/>
      <c r="AU4" s="112"/>
    </row>
    <row r="5" spans="1:47" ht="36" customHeight="1" thickBot="1" x14ac:dyDescent="0.2">
      <c r="A5" s="256"/>
      <c r="B5" s="256"/>
      <c r="C5" s="256"/>
      <c r="D5" s="455" t="s">
        <v>161</v>
      </c>
      <c r="E5" s="456"/>
      <c r="F5" s="449">
        <f>SUM(G8:G40)</f>
        <v>0</v>
      </c>
      <c r="G5" s="450"/>
      <c r="H5" s="255"/>
      <c r="I5" s="256"/>
      <c r="J5" s="256"/>
      <c r="K5" s="256"/>
      <c r="L5" s="455" t="s">
        <v>161</v>
      </c>
      <c r="M5" s="456"/>
      <c r="N5" s="449">
        <f>SUM(O8:O40)</f>
        <v>0</v>
      </c>
      <c r="O5" s="450"/>
      <c r="P5" s="255"/>
      <c r="Q5" s="256"/>
      <c r="R5" s="256"/>
      <c r="S5" s="256"/>
      <c r="T5" s="455" t="s">
        <v>161</v>
      </c>
      <c r="U5" s="456"/>
      <c r="V5" s="449">
        <f>SUM(W8:W40)</f>
        <v>0</v>
      </c>
      <c r="W5" s="450"/>
      <c r="X5" s="255"/>
      <c r="Y5" s="256"/>
      <c r="Z5" s="256"/>
      <c r="AA5" s="256"/>
      <c r="AB5" s="455" t="s">
        <v>161</v>
      </c>
      <c r="AC5" s="456"/>
      <c r="AD5" s="449">
        <f>SUM(AE8:AE40)</f>
        <v>0</v>
      </c>
      <c r="AE5" s="450"/>
      <c r="AF5" s="255"/>
      <c r="AG5" s="256"/>
      <c r="AH5" s="256"/>
      <c r="AI5" s="256"/>
      <c r="AJ5" s="455" t="s">
        <v>161</v>
      </c>
      <c r="AK5" s="456"/>
      <c r="AL5" s="449">
        <f>SUM(AM8:AM40)</f>
        <v>0</v>
      </c>
      <c r="AM5" s="450"/>
      <c r="AN5" s="255"/>
      <c r="AO5" s="256"/>
      <c r="AP5" s="256"/>
      <c r="AQ5" s="256"/>
      <c r="AR5" s="455" t="s">
        <v>161</v>
      </c>
      <c r="AS5" s="456"/>
      <c r="AT5" s="449">
        <f>SUM(AU8:AU40)</f>
        <v>0</v>
      </c>
      <c r="AU5" s="450"/>
    </row>
    <row r="6" spans="1:47" ht="11.25" customHeight="1" x14ac:dyDescent="0.15">
      <c r="A6" s="113"/>
      <c r="B6" s="113"/>
      <c r="C6" s="113"/>
      <c r="D6" s="114"/>
      <c r="E6" s="114"/>
      <c r="F6" s="115"/>
      <c r="G6" s="116"/>
      <c r="I6" s="113"/>
      <c r="J6" s="113"/>
      <c r="K6" s="113"/>
      <c r="L6" s="114"/>
      <c r="M6" s="114"/>
      <c r="N6" s="115"/>
      <c r="O6" s="116"/>
      <c r="Q6" s="113"/>
      <c r="R6" s="113"/>
      <c r="S6" s="113"/>
      <c r="T6" s="114"/>
      <c r="U6" s="114"/>
      <c r="V6" s="115"/>
      <c r="W6" s="116"/>
      <c r="Y6" s="113"/>
      <c r="Z6" s="113"/>
      <c r="AA6" s="113"/>
      <c r="AB6" s="114"/>
      <c r="AC6" s="114"/>
      <c r="AD6" s="115"/>
      <c r="AE6" s="116"/>
      <c r="AG6" s="113"/>
      <c r="AH6" s="113"/>
      <c r="AI6" s="113"/>
      <c r="AJ6" s="114"/>
      <c r="AK6" s="114"/>
      <c r="AL6" s="115"/>
      <c r="AM6" s="116"/>
      <c r="AO6" s="113"/>
      <c r="AP6" s="113"/>
      <c r="AQ6" s="113"/>
      <c r="AR6" s="114"/>
      <c r="AS6" s="114"/>
      <c r="AT6" s="115"/>
      <c r="AU6" s="116"/>
    </row>
    <row r="7" spans="1:47" ht="27" x14ac:dyDescent="0.15">
      <c r="A7" s="117" t="s">
        <v>160</v>
      </c>
      <c r="B7" s="118" t="s">
        <v>153</v>
      </c>
      <c r="C7" s="119" t="s">
        <v>154</v>
      </c>
      <c r="D7" s="118" t="s">
        <v>152</v>
      </c>
      <c r="E7" s="460" t="s">
        <v>148</v>
      </c>
      <c r="F7" s="460"/>
      <c r="G7" s="120" t="s">
        <v>155</v>
      </c>
      <c r="I7" s="117" t="s">
        <v>160</v>
      </c>
      <c r="J7" s="118" t="s">
        <v>153</v>
      </c>
      <c r="K7" s="119" t="s">
        <v>154</v>
      </c>
      <c r="L7" s="118" t="s">
        <v>152</v>
      </c>
      <c r="M7" s="460" t="s">
        <v>148</v>
      </c>
      <c r="N7" s="460"/>
      <c r="O7" s="120" t="s">
        <v>155</v>
      </c>
      <c r="Q7" s="117" t="s">
        <v>160</v>
      </c>
      <c r="R7" s="118" t="s">
        <v>153</v>
      </c>
      <c r="S7" s="119" t="s">
        <v>154</v>
      </c>
      <c r="T7" s="118" t="s">
        <v>152</v>
      </c>
      <c r="U7" s="460" t="s">
        <v>148</v>
      </c>
      <c r="V7" s="460"/>
      <c r="W7" s="120" t="s">
        <v>155</v>
      </c>
      <c r="Y7" s="117" t="s">
        <v>160</v>
      </c>
      <c r="Z7" s="118" t="s">
        <v>153</v>
      </c>
      <c r="AA7" s="119" t="s">
        <v>154</v>
      </c>
      <c r="AB7" s="118" t="s">
        <v>152</v>
      </c>
      <c r="AC7" s="460" t="s">
        <v>148</v>
      </c>
      <c r="AD7" s="460"/>
      <c r="AE7" s="120" t="s">
        <v>155</v>
      </c>
      <c r="AG7" s="117" t="s">
        <v>160</v>
      </c>
      <c r="AH7" s="118" t="s">
        <v>153</v>
      </c>
      <c r="AI7" s="119" t="s">
        <v>154</v>
      </c>
      <c r="AJ7" s="118" t="s">
        <v>152</v>
      </c>
      <c r="AK7" s="460" t="s">
        <v>148</v>
      </c>
      <c r="AL7" s="460"/>
      <c r="AM7" s="120" t="s">
        <v>155</v>
      </c>
      <c r="AO7" s="117" t="s">
        <v>160</v>
      </c>
      <c r="AP7" s="118" t="s">
        <v>153</v>
      </c>
      <c r="AQ7" s="119" t="s">
        <v>154</v>
      </c>
      <c r="AR7" s="118" t="s">
        <v>152</v>
      </c>
      <c r="AS7" s="460" t="s">
        <v>148</v>
      </c>
      <c r="AT7" s="460"/>
      <c r="AU7" s="120" t="s">
        <v>155</v>
      </c>
    </row>
    <row r="8" spans="1:47" ht="18" customHeight="1" x14ac:dyDescent="0.15">
      <c r="A8" s="441" t="s">
        <v>156</v>
      </c>
      <c r="B8" s="453" t="s">
        <v>149</v>
      </c>
      <c r="C8" s="452">
        <v>500</v>
      </c>
      <c r="D8" s="121" t="s">
        <v>139</v>
      </c>
      <c r="E8" s="242"/>
      <c r="F8" s="122" t="s">
        <v>141</v>
      </c>
      <c r="G8" s="245">
        <f>C8*E8</f>
        <v>0</v>
      </c>
      <c r="I8" s="441" t="s">
        <v>165</v>
      </c>
      <c r="J8" s="453" t="s">
        <v>149</v>
      </c>
      <c r="K8" s="452">
        <v>500</v>
      </c>
      <c r="L8" s="121" t="s">
        <v>139</v>
      </c>
      <c r="M8" s="242"/>
      <c r="N8" s="122" t="s">
        <v>141</v>
      </c>
      <c r="O8" s="245">
        <f>K8*M8</f>
        <v>0</v>
      </c>
      <c r="Q8" s="441" t="s">
        <v>311</v>
      </c>
      <c r="R8" s="453" t="s">
        <v>149</v>
      </c>
      <c r="S8" s="461">
        <v>500</v>
      </c>
      <c r="T8" s="248" t="s">
        <v>139</v>
      </c>
      <c r="U8" s="242"/>
      <c r="V8" s="249" t="s">
        <v>141</v>
      </c>
      <c r="W8" s="245">
        <f>S8*U8</f>
        <v>0</v>
      </c>
      <c r="Y8" s="463" t="s">
        <v>166</v>
      </c>
      <c r="Z8" s="466" t="s">
        <v>149</v>
      </c>
      <c r="AA8" s="461">
        <v>500</v>
      </c>
      <c r="AB8" s="248" t="s">
        <v>139</v>
      </c>
      <c r="AC8" s="242"/>
      <c r="AD8" s="249" t="s">
        <v>141</v>
      </c>
      <c r="AE8" s="245">
        <f>AA8*AC8</f>
        <v>0</v>
      </c>
      <c r="AF8" s="255"/>
      <c r="AG8" s="463" t="s">
        <v>167</v>
      </c>
      <c r="AH8" s="466" t="s">
        <v>149</v>
      </c>
      <c r="AI8" s="461">
        <v>500</v>
      </c>
      <c r="AJ8" s="248" t="s">
        <v>139</v>
      </c>
      <c r="AK8" s="242"/>
      <c r="AL8" s="249" t="s">
        <v>141</v>
      </c>
      <c r="AM8" s="245">
        <f>AI8*AK8</f>
        <v>0</v>
      </c>
      <c r="AN8" s="255"/>
      <c r="AO8" s="463" t="s">
        <v>168</v>
      </c>
      <c r="AP8" s="466" t="s">
        <v>149</v>
      </c>
      <c r="AQ8" s="461">
        <v>500</v>
      </c>
      <c r="AR8" s="248" t="s">
        <v>139</v>
      </c>
      <c r="AS8" s="242"/>
      <c r="AT8" s="249" t="s">
        <v>141</v>
      </c>
      <c r="AU8" s="245">
        <f>AQ8*AS8</f>
        <v>0</v>
      </c>
    </row>
    <row r="9" spans="1:47" ht="18" customHeight="1" x14ac:dyDescent="0.15">
      <c r="A9" s="442"/>
      <c r="B9" s="454"/>
      <c r="C9" s="451"/>
      <c r="D9" s="123" t="s">
        <v>140</v>
      </c>
      <c r="E9" s="243"/>
      <c r="F9" s="124" t="s">
        <v>142</v>
      </c>
      <c r="G9" s="246">
        <f>C8*6*E9</f>
        <v>0</v>
      </c>
      <c r="I9" s="442"/>
      <c r="J9" s="454"/>
      <c r="K9" s="451"/>
      <c r="L9" s="123" t="s">
        <v>140</v>
      </c>
      <c r="M9" s="243"/>
      <c r="N9" s="124" t="s">
        <v>142</v>
      </c>
      <c r="O9" s="246">
        <f>K8*6*M9</f>
        <v>0</v>
      </c>
      <c r="Q9" s="442"/>
      <c r="R9" s="454"/>
      <c r="S9" s="462"/>
      <c r="T9" s="250" t="s">
        <v>140</v>
      </c>
      <c r="U9" s="243"/>
      <c r="V9" s="251" t="s">
        <v>142</v>
      </c>
      <c r="W9" s="246">
        <f>S8*6*U9</f>
        <v>0</v>
      </c>
      <c r="Y9" s="464"/>
      <c r="Z9" s="467"/>
      <c r="AA9" s="462"/>
      <c r="AB9" s="250" t="s">
        <v>140</v>
      </c>
      <c r="AC9" s="243"/>
      <c r="AD9" s="251" t="s">
        <v>142</v>
      </c>
      <c r="AE9" s="246">
        <f>AA8*6*AC9</f>
        <v>0</v>
      </c>
      <c r="AF9" s="255"/>
      <c r="AG9" s="464"/>
      <c r="AH9" s="467"/>
      <c r="AI9" s="462"/>
      <c r="AJ9" s="250" t="s">
        <v>140</v>
      </c>
      <c r="AK9" s="243"/>
      <c r="AL9" s="251" t="s">
        <v>142</v>
      </c>
      <c r="AM9" s="246">
        <f>AI8*6*AK9</f>
        <v>0</v>
      </c>
      <c r="AN9" s="255"/>
      <c r="AO9" s="464"/>
      <c r="AP9" s="467"/>
      <c r="AQ9" s="462"/>
      <c r="AR9" s="250" t="s">
        <v>140</v>
      </c>
      <c r="AS9" s="243"/>
      <c r="AT9" s="251" t="s">
        <v>142</v>
      </c>
      <c r="AU9" s="246">
        <f>AQ8*6*AS9</f>
        <v>0</v>
      </c>
    </row>
    <row r="10" spans="1:47" ht="18" customHeight="1" x14ac:dyDescent="0.15">
      <c r="A10" s="442"/>
      <c r="B10" s="454"/>
      <c r="C10" s="451"/>
      <c r="D10" s="123" t="s">
        <v>145</v>
      </c>
      <c r="E10" s="243"/>
      <c r="F10" s="124" t="s">
        <v>143</v>
      </c>
      <c r="G10" s="246">
        <f>C8*24*E10</f>
        <v>0</v>
      </c>
      <c r="I10" s="442"/>
      <c r="J10" s="454"/>
      <c r="K10" s="451"/>
      <c r="L10" s="123" t="s">
        <v>145</v>
      </c>
      <c r="M10" s="243"/>
      <c r="N10" s="124" t="s">
        <v>143</v>
      </c>
      <c r="O10" s="246">
        <f>K8*24*M10</f>
        <v>0</v>
      </c>
      <c r="Q10" s="442"/>
      <c r="R10" s="454"/>
      <c r="S10" s="462"/>
      <c r="T10" s="250" t="s">
        <v>145</v>
      </c>
      <c r="U10" s="243"/>
      <c r="V10" s="251" t="s">
        <v>143</v>
      </c>
      <c r="W10" s="246">
        <f>S8*24*U10</f>
        <v>0</v>
      </c>
      <c r="Y10" s="464"/>
      <c r="Z10" s="467"/>
      <c r="AA10" s="462"/>
      <c r="AB10" s="250" t="s">
        <v>145</v>
      </c>
      <c r="AC10" s="243"/>
      <c r="AD10" s="251" t="s">
        <v>143</v>
      </c>
      <c r="AE10" s="246">
        <f>AA8*24*AC10</f>
        <v>0</v>
      </c>
      <c r="AF10" s="255"/>
      <c r="AG10" s="464"/>
      <c r="AH10" s="467"/>
      <c r="AI10" s="462"/>
      <c r="AJ10" s="250" t="s">
        <v>145</v>
      </c>
      <c r="AK10" s="243"/>
      <c r="AL10" s="251" t="s">
        <v>143</v>
      </c>
      <c r="AM10" s="246">
        <f>AI8*24*AK10</f>
        <v>0</v>
      </c>
      <c r="AN10" s="255"/>
      <c r="AO10" s="464"/>
      <c r="AP10" s="467"/>
      <c r="AQ10" s="462"/>
      <c r="AR10" s="250" t="s">
        <v>145</v>
      </c>
      <c r="AS10" s="243"/>
      <c r="AT10" s="251" t="s">
        <v>143</v>
      </c>
      <c r="AU10" s="246">
        <f>AQ8*24*AS10</f>
        <v>0</v>
      </c>
    </row>
    <row r="11" spans="1:47" ht="18" customHeight="1" x14ac:dyDescent="0.15">
      <c r="A11" s="442"/>
      <c r="B11" s="454"/>
      <c r="C11" s="451">
        <v>350</v>
      </c>
      <c r="D11" s="123" t="s">
        <v>139</v>
      </c>
      <c r="E11" s="243"/>
      <c r="F11" s="124" t="s">
        <v>141</v>
      </c>
      <c r="G11" s="246">
        <f>C11*E11</f>
        <v>0</v>
      </c>
      <c r="I11" s="442"/>
      <c r="J11" s="454"/>
      <c r="K11" s="451">
        <v>350</v>
      </c>
      <c r="L11" s="123" t="s">
        <v>139</v>
      </c>
      <c r="M11" s="243"/>
      <c r="N11" s="124" t="s">
        <v>141</v>
      </c>
      <c r="O11" s="246">
        <f>K11*M11</f>
        <v>0</v>
      </c>
      <c r="Q11" s="442"/>
      <c r="R11" s="454"/>
      <c r="S11" s="462">
        <v>350</v>
      </c>
      <c r="T11" s="250" t="s">
        <v>139</v>
      </c>
      <c r="U11" s="243"/>
      <c r="V11" s="251" t="s">
        <v>141</v>
      </c>
      <c r="W11" s="246">
        <f>S11*U11</f>
        <v>0</v>
      </c>
      <c r="Y11" s="464"/>
      <c r="Z11" s="467"/>
      <c r="AA11" s="462">
        <v>350</v>
      </c>
      <c r="AB11" s="250" t="s">
        <v>139</v>
      </c>
      <c r="AC11" s="243"/>
      <c r="AD11" s="251" t="s">
        <v>141</v>
      </c>
      <c r="AE11" s="246">
        <f>AA11*AC11</f>
        <v>0</v>
      </c>
      <c r="AF11" s="255"/>
      <c r="AG11" s="464"/>
      <c r="AH11" s="467"/>
      <c r="AI11" s="462">
        <v>350</v>
      </c>
      <c r="AJ11" s="250" t="s">
        <v>139</v>
      </c>
      <c r="AK11" s="243"/>
      <c r="AL11" s="251" t="s">
        <v>141</v>
      </c>
      <c r="AM11" s="246">
        <f>AI11*AK11</f>
        <v>0</v>
      </c>
      <c r="AN11" s="255"/>
      <c r="AO11" s="464"/>
      <c r="AP11" s="467"/>
      <c r="AQ11" s="462">
        <v>350</v>
      </c>
      <c r="AR11" s="250" t="s">
        <v>139</v>
      </c>
      <c r="AS11" s="243"/>
      <c r="AT11" s="251" t="s">
        <v>141</v>
      </c>
      <c r="AU11" s="246">
        <f>AQ11*AS11</f>
        <v>0</v>
      </c>
    </row>
    <row r="12" spans="1:47" ht="18" customHeight="1" x14ac:dyDescent="0.15">
      <c r="A12" s="442"/>
      <c r="B12" s="454"/>
      <c r="C12" s="451"/>
      <c r="D12" s="123" t="s">
        <v>140</v>
      </c>
      <c r="E12" s="243"/>
      <c r="F12" s="124" t="s">
        <v>142</v>
      </c>
      <c r="G12" s="246">
        <f>C11*6*E12</f>
        <v>0</v>
      </c>
      <c r="I12" s="442"/>
      <c r="J12" s="454"/>
      <c r="K12" s="451"/>
      <c r="L12" s="123" t="s">
        <v>140</v>
      </c>
      <c r="M12" s="243"/>
      <c r="N12" s="124" t="s">
        <v>142</v>
      </c>
      <c r="O12" s="246">
        <f>K11*6*M12</f>
        <v>0</v>
      </c>
      <c r="Q12" s="442"/>
      <c r="R12" s="454"/>
      <c r="S12" s="462"/>
      <c r="T12" s="250" t="s">
        <v>140</v>
      </c>
      <c r="U12" s="243"/>
      <c r="V12" s="251" t="s">
        <v>142</v>
      </c>
      <c r="W12" s="246">
        <f>S11*6*U12</f>
        <v>0</v>
      </c>
      <c r="Y12" s="464"/>
      <c r="Z12" s="467"/>
      <c r="AA12" s="462"/>
      <c r="AB12" s="250" t="s">
        <v>140</v>
      </c>
      <c r="AC12" s="243"/>
      <c r="AD12" s="251" t="s">
        <v>142</v>
      </c>
      <c r="AE12" s="246">
        <f>AA11*6*AC12</f>
        <v>0</v>
      </c>
      <c r="AF12" s="255"/>
      <c r="AG12" s="464"/>
      <c r="AH12" s="467"/>
      <c r="AI12" s="462"/>
      <c r="AJ12" s="250" t="s">
        <v>140</v>
      </c>
      <c r="AK12" s="243"/>
      <c r="AL12" s="251" t="s">
        <v>142</v>
      </c>
      <c r="AM12" s="246">
        <f>AI11*6*AK12</f>
        <v>0</v>
      </c>
      <c r="AN12" s="255"/>
      <c r="AO12" s="464"/>
      <c r="AP12" s="467"/>
      <c r="AQ12" s="462"/>
      <c r="AR12" s="250" t="s">
        <v>140</v>
      </c>
      <c r="AS12" s="243"/>
      <c r="AT12" s="251" t="s">
        <v>142</v>
      </c>
      <c r="AU12" s="246">
        <f>AQ11*6*AS12</f>
        <v>0</v>
      </c>
    </row>
    <row r="13" spans="1:47" ht="18" customHeight="1" x14ac:dyDescent="0.15">
      <c r="A13" s="442"/>
      <c r="B13" s="454"/>
      <c r="C13" s="451"/>
      <c r="D13" s="123" t="s">
        <v>145</v>
      </c>
      <c r="E13" s="243"/>
      <c r="F13" s="124" t="s">
        <v>143</v>
      </c>
      <c r="G13" s="246">
        <f>C11*24*E13</f>
        <v>0</v>
      </c>
      <c r="I13" s="442"/>
      <c r="J13" s="454"/>
      <c r="K13" s="451"/>
      <c r="L13" s="123" t="s">
        <v>145</v>
      </c>
      <c r="M13" s="243"/>
      <c r="N13" s="124" t="s">
        <v>143</v>
      </c>
      <c r="O13" s="246">
        <f>K11*24*M13</f>
        <v>0</v>
      </c>
      <c r="Q13" s="442"/>
      <c r="R13" s="454"/>
      <c r="S13" s="462"/>
      <c r="T13" s="250" t="s">
        <v>145</v>
      </c>
      <c r="U13" s="243"/>
      <c r="V13" s="251" t="s">
        <v>143</v>
      </c>
      <c r="W13" s="246">
        <f>S11*24*U13</f>
        <v>0</v>
      </c>
      <c r="Y13" s="464"/>
      <c r="Z13" s="467"/>
      <c r="AA13" s="462"/>
      <c r="AB13" s="250" t="s">
        <v>145</v>
      </c>
      <c r="AC13" s="243"/>
      <c r="AD13" s="251" t="s">
        <v>143</v>
      </c>
      <c r="AE13" s="246">
        <f>AA11*24*AC13</f>
        <v>0</v>
      </c>
      <c r="AF13" s="255"/>
      <c r="AG13" s="464"/>
      <c r="AH13" s="467"/>
      <c r="AI13" s="462"/>
      <c r="AJ13" s="250" t="s">
        <v>145</v>
      </c>
      <c r="AK13" s="243"/>
      <c r="AL13" s="251" t="s">
        <v>143</v>
      </c>
      <c r="AM13" s="246">
        <f>AI11*24*AK13</f>
        <v>0</v>
      </c>
      <c r="AN13" s="255"/>
      <c r="AO13" s="464"/>
      <c r="AP13" s="467"/>
      <c r="AQ13" s="462"/>
      <c r="AR13" s="250" t="s">
        <v>145</v>
      </c>
      <c r="AS13" s="243"/>
      <c r="AT13" s="251" t="s">
        <v>143</v>
      </c>
      <c r="AU13" s="246">
        <f>AQ11*24*AS13</f>
        <v>0</v>
      </c>
    </row>
    <row r="14" spans="1:47" ht="18" customHeight="1" x14ac:dyDescent="0.15">
      <c r="A14" s="442"/>
      <c r="B14" s="454"/>
      <c r="C14" s="240"/>
      <c r="D14" s="123" t="s">
        <v>139</v>
      </c>
      <c r="E14" s="243"/>
      <c r="F14" s="124" t="s">
        <v>141</v>
      </c>
      <c r="G14" s="246">
        <f t="shared" ref="G14:G20" si="0">C14*E14</f>
        <v>0</v>
      </c>
      <c r="I14" s="442"/>
      <c r="J14" s="454"/>
      <c r="K14" s="240"/>
      <c r="L14" s="123" t="s">
        <v>139</v>
      </c>
      <c r="M14" s="243"/>
      <c r="N14" s="124" t="s">
        <v>141</v>
      </c>
      <c r="O14" s="246">
        <f t="shared" ref="O14:O20" si="1">K14*M14</f>
        <v>0</v>
      </c>
      <c r="Q14" s="442"/>
      <c r="R14" s="454"/>
      <c r="S14" s="240"/>
      <c r="T14" s="250" t="s">
        <v>139</v>
      </c>
      <c r="U14" s="243"/>
      <c r="V14" s="251" t="s">
        <v>141</v>
      </c>
      <c r="W14" s="246">
        <f t="shared" ref="W14:W20" si="2">S14*U14</f>
        <v>0</v>
      </c>
      <c r="Y14" s="464"/>
      <c r="Z14" s="467"/>
      <c r="AA14" s="240"/>
      <c r="AB14" s="250" t="s">
        <v>139</v>
      </c>
      <c r="AC14" s="243"/>
      <c r="AD14" s="251" t="s">
        <v>141</v>
      </c>
      <c r="AE14" s="246">
        <f t="shared" ref="AE14:AE20" si="3">AA14*AC14</f>
        <v>0</v>
      </c>
      <c r="AF14" s="255"/>
      <c r="AG14" s="464"/>
      <c r="AH14" s="467"/>
      <c r="AI14" s="240"/>
      <c r="AJ14" s="250" t="s">
        <v>139</v>
      </c>
      <c r="AK14" s="243"/>
      <c r="AL14" s="251" t="s">
        <v>141</v>
      </c>
      <c r="AM14" s="246">
        <f t="shared" ref="AM14:AM20" si="4">AI14*AK14</f>
        <v>0</v>
      </c>
      <c r="AN14" s="255"/>
      <c r="AO14" s="464"/>
      <c r="AP14" s="467"/>
      <c r="AQ14" s="240"/>
      <c r="AR14" s="250" t="s">
        <v>139</v>
      </c>
      <c r="AS14" s="243"/>
      <c r="AT14" s="251" t="s">
        <v>141</v>
      </c>
      <c r="AU14" s="246">
        <f t="shared" ref="AU14:AU20" si="5">AQ14*AS14</f>
        <v>0</v>
      </c>
    </row>
    <row r="15" spans="1:47" ht="18" customHeight="1" x14ac:dyDescent="0.15">
      <c r="A15" s="442"/>
      <c r="B15" s="454"/>
      <c r="C15" s="240"/>
      <c r="D15" s="123" t="s">
        <v>139</v>
      </c>
      <c r="E15" s="243"/>
      <c r="F15" s="124" t="s">
        <v>141</v>
      </c>
      <c r="G15" s="246">
        <f t="shared" si="0"/>
        <v>0</v>
      </c>
      <c r="I15" s="442"/>
      <c r="J15" s="454"/>
      <c r="K15" s="240"/>
      <c r="L15" s="123" t="s">
        <v>139</v>
      </c>
      <c r="M15" s="243"/>
      <c r="N15" s="124" t="s">
        <v>141</v>
      </c>
      <c r="O15" s="246">
        <f t="shared" si="1"/>
        <v>0</v>
      </c>
      <c r="Q15" s="442"/>
      <c r="R15" s="454"/>
      <c r="S15" s="240"/>
      <c r="T15" s="250" t="s">
        <v>139</v>
      </c>
      <c r="U15" s="243"/>
      <c r="V15" s="251" t="s">
        <v>141</v>
      </c>
      <c r="W15" s="246">
        <f t="shared" si="2"/>
        <v>0</v>
      </c>
      <c r="Y15" s="464"/>
      <c r="Z15" s="467"/>
      <c r="AA15" s="240"/>
      <c r="AB15" s="250" t="s">
        <v>139</v>
      </c>
      <c r="AC15" s="243"/>
      <c r="AD15" s="251" t="s">
        <v>141</v>
      </c>
      <c r="AE15" s="246">
        <f t="shared" si="3"/>
        <v>0</v>
      </c>
      <c r="AF15" s="255"/>
      <c r="AG15" s="464"/>
      <c r="AH15" s="467"/>
      <c r="AI15" s="240"/>
      <c r="AJ15" s="250" t="s">
        <v>139</v>
      </c>
      <c r="AK15" s="243"/>
      <c r="AL15" s="251" t="s">
        <v>141</v>
      </c>
      <c r="AM15" s="246">
        <f t="shared" si="4"/>
        <v>0</v>
      </c>
      <c r="AN15" s="255"/>
      <c r="AO15" s="464"/>
      <c r="AP15" s="467"/>
      <c r="AQ15" s="240"/>
      <c r="AR15" s="250" t="s">
        <v>139</v>
      </c>
      <c r="AS15" s="243"/>
      <c r="AT15" s="251" t="s">
        <v>141</v>
      </c>
      <c r="AU15" s="246">
        <f t="shared" si="5"/>
        <v>0</v>
      </c>
    </row>
    <row r="16" spans="1:47" ht="18" customHeight="1" x14ac:dyDescent="0.15">
      <c r="A16" s="442"/>
      <c r="B16" s="454"/>
      <c r="C16" s="240"/>
      <c r="D16" s="123" t="s">
        <v>139</v>
      </c>
      <c r="E16" s="243"/>
      <c r="F16" s="124" t="s">
        <v>141</v>
      </c>
      <c r="G16" s="246">
        <f t="shared" si="0"/>
        <v>0</v>
      </c>
      <c r="I16" s="442"/>
      <c r="J16" s="454"/>
      <c r="K16" s="240"/>
      <c r="L16" s="123" t="s">
        <v>139</v>
      </c>
      <c r="M16" s="243"/>
      <c r="N16" s="124" t="s">
        <v>141</v>
      </c>
      <c r="O16" s="246">
        <f t="shared" si="1"/>
        <v>0</v>
      </c>
      <c r="Q16" s="442"/>
      <c r="R16" s="454"/>
      <c r="S16" s="240"/>
      <c r="T16" s="250" t="s">
        <v>139</v>
      </c>
      <c r="U16" s="243"/>
      <c r="V16" s="251" t="s">
        <v>141</v>
      </c>
      <c r="W16" s="246">
        <f t="shared" si="2"/>
        <v>0</v>
      </c>
      <c r="Y16" s="464"/>
      <c r="Z16" s="467"/>
      <c r="AA16" s="240"/>
      <c r="AB16" s="250" t="s">
        <v>139</v>
      </c>
      <c r="AC16" s="243"/>
      <c r="AD16" s="251" t="s">
        <v>141</v>
      </c>
      <c r="AE16" s="246">
        <f t="shared" si="3"/>
        <v>0</v>
      </c>
      <c r="AF16" s="255"/>
      <c r="AG16" s="464"/>
      <c r="AH16" s="467"/>
      <c r="AI16" s="240"/>
      <c r="AJ16" s="250" t="s">
        <v>139</v>
      </c>
      <c r="AK16" s="243"/>
      <c r="AL16" s="251" t="s">
        <v>141</v>
      </c>
      <c r="AM16" s="246">
        <f t="shared" si="4"/>
        <v>0</v>
      </c>
      <c r="AN16" s="255"/>
      <c r="AO16" s="464"/>
      <c r="AP16" s="467"/>
      <c r="AQ16" s="240"/>
      <c r="AR16" s="250" t="s">
        <v>139</v>
      </c>
      <c r="AS16" s="243"/>
      <c r="AT16" s="251" t="s">
        <v>141</v>
      </c>
      <c r="AU16" s="246">
        <f t="shared" si="5"/>
        <v>0</v>
      </c>
    </row>
    <row r="17" spans="1:47" ht="18" customHeight="1" x14ac:dyDescent="0.15">
      <c r="A17" s="442"/>
      <c r="B17" s="454"/>
      <c r="C17" s="240"/>
      <c r="D17" s="123" t="s">
        <v>139</v>
      </c>
      <c r="E17" s="243"/>
      <c r="F17" s="124" t="s">
        <v>141</v>
      </c>
      <c r="G17" s="246">
        <f t="shared" si="0"/>
        <v>0</v>
      </c>
      <c r="I17" s="442"/>
      <c r="J17" s="454"/>
      <c r="K17" s="240"/>
      <c r="L17" s="123" t="s">
        <v>139</v>
      </c>
      <c r="M17" s="243"/>
      <c r="N17" s="124" t="s">
        <v>141</v>
      </c>
      <c r="O17" s="246">
        <f t="shared" si="1"/>
        <v>0</v>
      </c>
      <c r="Q17" s="442"/>
      <c r="R17" s="454"/>
      <c r="S17" s="240"/>
      <c r="T17" s="250" t="s">
        <v>139</v>
      </c>
      <c r="U17" s="243"/>
      <c r="V17" s="251" t="s">
        <v>141</v>
      </c>
      <c r="W17" s="246">
        <f t="shared" si="2"/>
        <v>0</v>
      </c>
      <c r="Y17" s="464"/>
      <c r="Z17" s="467"/>
      <c r="AA17" s="240"/>
      <c r="AB17" s="250" t="s">
        <v>139</v>
      </c>
      <c r="AC17" s="243"/>
      <c r="AD17" s="251" t="s">
        <v>141</v>
      </c>
      <c r="AE17" s="246">
        <f t="shared" si="3"/>
        <v>0</v>
      </c>
      <c r="AF17" s="255"/>
      <c r="AG17" s="464"/>
      <c r="AH17" s="467"/>
      <c r="AI17" s="240"/>
      <c r="AJ17" s="250" t="s">
        <v>139</v>
      </c>
      <c r="AK17" s="243"/>
      <c r="AL17" s="251" t="s">
        <v>141</v>
      </c>
      <c r="AM17" s="246">
        <f t="shared" si="4"/>
        <v>0</v>
      </c>
      <c r="AN17" s="255"/>
      <c r="AO17" s="464"/>
      <c r="AP17" s="467"/>
      <c r="AQ17" s="240"/>
      <c r="AR17" s="250" t="s">
        <v>139</v>
      </c>
      <c r="AS17" s="243"/>
      <c r="AT17" s="251" t="s">
        <v>141</v>
      </c>
      <c r="AU17" s="246">
        <f t="shared" si="5"/>
        <v>0</v>
      </c>
    </row>
    <row r="18" spans="1:47" ht="18" customHeight="1" x14ac:dyDescent="0.15">
      <c r="A18" s="442"/>
      <c r="B18" s="454"/>
      <c r="C18" s="240"/>
      <c r="D18" s="123" t="s">
        <v>139</v>
      </c>
      <c r="E18" s="243"/>
      <c r="F18" s="124" t="s">
        <v>141</v>
      </c>
      <c r="G18" s="246">
        <f t="shared" si="0"/>
        <v>0</v>
      </c>
      <c r="I18" s="442"/>
      <c r="J18" s="454"/>
      <c r="K18" s="240"/>
      <c r="L18" s="123" t="s">
        <v>139</v>
      </c>
      <c r="M18" s="243"/>
      <c r="N18" s="124" t="s">
        <v>141</v>
      </c>
      <c r="O18" s="246">
        <f t="shared" si="1"/>
        <v>0</v>
      </c>
      <c r="Q18" s="442"/>
      <c r="R18" s="454"/>
      <c r="S18" s="240"/>
      <c r="T18" s="250" t="s">
        <v>139</v>
      </c>
      <c r="U18" s="243"/>
      <c r="V18" s="251" t="s">
        <v>141</v>
      </c>
      <c r="W18" s="246">
        <f t="shared" si="2"/>
        <v>0</v>
      </c>
      <c r="Y18" s="464"/>
      <c r="Z18" s="467"/>
      <c r="AA18" s="240"/>
      <c r="AB18" s="250" t="s">
        <v>139</v>
      </c>
      <c r="AC18" s="243"/>
      <c r="AD18" s="251" t="s">
        <v>141</v>
      </c>
      <c r="AE18" s="246">
        <f t="shared" si="3"/>
        <v>0</v>
      </c>
      <c r="AF18" s="255"/>
      <c r="AG18" s="464"/>
      <c r="AH18" s="467"/>
      <c r="AI18" s="240"/>
      <c r="AJ18" s="250" t="s">
        <v>139</v>
      </c>
      <c r="AK18" s="243"/>
      <c r="AL18" s="251" t="s">
        <v>141</v>
      </c>
      <c r="AM18" s="246">
        <f t="shared" si="4"/>
        <v>0</v>
      </c>
      <c r="AN18" s="255"/>
      <c r="AO18" s="464"/>
      <c r="AP18" s="467"/>
      <c r="AQ18" s="240"/>
      <c r="AR18" s="250" t="s">
        <v>139</v>
      </c>
      <c r="AS18" s="243"/>
      <c r="AT18" s="251" t="s">
        <v>141</v>
      </c>
      <c r="AU18" s="246">
        <f t="shared" si="5"/>
        <v>0</v>
      </c>
    </row>
    <row r="19" spans="1:47" ht="18" customHeight="1" x14ac:dyDescent="0.15">
      <c r="A19" s="442"/>
      <c r="B19" s="454"/>
      <c r="C19" s="240"/>
      <c r="D19" s="123" t="s">
        <v>139</v>
      </c>
      <c r="E19" s="243"/>
      <c r="F19" s="124" t="s">
        <v>141</v>
      </c>
      <c r="G19" s="246">
        <f t="shared" si="0"/>
        <v>0</v>
      </c>
      <c r="I19" s="442"/>
      <c r="J19" s="454"/>
      <c r="K19" s="240"/>
      <c r="L19" s="123" t="s">
        <v>139</v>
      </c>
      <c r="M19" s="243"/>
      <c r="N19" s="124" t="s">
        <v>141</v>
      </c>
      <c r="O19" s="246">
        <f t="shared" si="1"/>
        <v>0</v>
      </c>
      <c r="Q19" s="442"/>
      <c r="R19" s="454"/>
      <c r="S19" s="240"/>
      <c r="T19" s="250" t="s">
        <v>139</v>
      </c>
      <c r="U19" s="243"/>
      <c r="V19" s="251" t="s">
        <v>141</v>
      </c>
      <c r="W19" s="246">
        <f t="shared" si="2"/>
        <v>0</v>
      </c>
      <c r="Y19" s="464"/>
      <c r="Z19" s="467"/>
      <c r="AA19" s="240"/>
      <c r="AB19" s="250" t="s">
        <v>139</v>
      </c>
      <c r="AC19" s="243"/>
      <c r="AD19" s="251" t="s">
        <v>141</v>
      </c>
      <c r="AE19" s="246">
        <f t="shared" si="3"/>
        <v>0</v>
      </c>
      <c r="AF19" s="255"/>
      <c r="AG19" s="464"/>
      <c r="AH19" s="467"/>
      <c r="AI19" s="240"/>
      <c r="AJ19" s="250" t="s">
        <v>139</v>
      </c>
      <c r="AK19" s="243"/>
      <c r="AL19" s="251" t="s">
        <v>141</v>
      </c>
      <c r="AM19" s="246">
        <f t="shared" si="4"/>
        <v>0</v>
      </c>
      <c r="AN19" s="255"/>
      <c r="AO19" s="464"/>
      <c r="AP19" s="467"/>
      <c r="AQ19" s="240"/>
      <c r="AR19" s="250" t="s">
        <v>139</v>
      </c>
      <c r="AS19" s="243"/>
      <c r="AT19" s="251" t="s">
        <v>141</v>
      </c>
      <c r="AU19" s="246">
        <f t="shared" si="5"/>
        <v>0</v>
      </c>
    </row>
    <row r="20" spans="1:47" ht="18" customHeight="1" x14ac:dyDescent="0.15">
      <c r="A20" s="442"/>
      <c r="B20" s="454" t="s">
        <v>150</v>
      </c>
      <c r="C20" s="451">
        <v>633</v>
      </c>
      <c r="D20" s="123" t="s">
        <v>144</v>
      </c>
      <c r="E20" s="243"/>
      <c r="F20" s="124" t="s">
        <v>141</v>
      </c>
      <c r="G20" s="246">
        <f t="shared" si="0"/>
        <v>0</v>
      </c>
      <c r="I20" s="442"/>
      <c r="J20" s="454" t="s">
        <v>150</v>
      </c>
      <c r="K20" s="451">
        <v>633</v>
      </c>
      <c r="L20" s="123" t="s">
        <v>144</v>
      </c>
      <c r="M20" s="243"/>
      <c r="N20" s="124" t="s">
        <v>141</v>
      </c>
      <c r="O20" s="246">
        <f t="shared" si="1"/>
        <v>0</v>
      </c>
      <c r="Q20" s="442"/>
      <c r="R20" s="454" t="s">
        <v>150</v>
      </c>
      <c r="S20" s="462">
        <v>633</v>
      </c>
      <c r="T20" s="250" t="s">
        <v>144</v>
      </c>
      <c r="U20" s="243"/>
      <c r="V20" s="251" t="s">
        <v>141</v>
      </c>
      <c r="W20" s="246">
        <f t="shared" si="2"/>
        <v>0</v>
      </c>
      <c r="Y20" s="464"/>
      <c r="Z20" s="467" t="s">
        <v>150</v>
      </c>
      <c r="AA20" s="462">
        <v>633</v>
      </c>
      <c r="AB20" s="250" t="s">
        <v>144</v>
      </c>
      <c r="AC20" s="243"/>
      <c r="AD20" s="251" t="s">
        <v>141</v>
      </c>
      <c r="AE20" s="246">
        <f t="shared" si="3"/>
        <v>0</v>
      </c>
      <c r="AF20" s="255"/>
      <c r="AG20" s="464"/>
      <c r="AH20" s="467" t="s">
        <v>150</v>
      </c>
      <c r="AI20" s="462">
        <v>633</v>
      </c>
      <c r="AJ20" s="250" t="s">
        <v>144</v>
      </c>
      <c r="AK20" s="243"/>
      <c r="AL20" s="251" t="s">
        <v>141</v>
      </c>
      <c r="AM20" s="246">
        <f t="shared" si="4"/>
        <v>0</v>
      </c>
      <c r="AN20" s="255"/>
      <c r="AO20" s="464"/>
      <c r="AP20" s="467" t="s">
        <v>150</v>
      </c>
      <c r="AQ20" s="462">
        <v>633</v>
      </c>
      <c r="AR20" s="250" t="s">
        <v>144</v>
      </c>
      <c r="AS20" s="243"/>
      <c r="AT20" s="251" t="s">
        <v>141</v>
      </c>
      <c r="AU20" s="246">
        <f t="shared" si="5"/>
        <v>0</v>
      </c>
    </row>
    <row r="21" spans="1:47" ht="18" customHeight="1" x14ac:dyDescent="0.15">
      <c r="A21" s="442"/>
      <c r="B21" s="454"/>
      <c r="C21" s="451"/>
      <c r="D21" s="123" t="s">
        <v>146</v>
      </c>
      <c r="E21" s="243"/>
      <c r="F21" s="124" t="s">
        <v>143</v>
      </c>
      <c r="G21" s="246">
        <f>C20*20*E21</f>
        <v>0</v>
      </c>
      <c r="I21" s="442"/>
      <c r="J21" s="454"/>
      <c r="K21" s="451"/>
      <c r="L21" s="123" t="s">
        <v>146</v>
      </c>
      <c r="M21" s="243"/>
      <c r="N21" s="124" t="s">
        <v>143</v>
      </c>
      <c r="O21" s="246">
        <f>K20*20*M21</f>
        <v>0</v>
      </c>
      <c r="Q21" s="442"/>
      <c r="R21" s="454"/>
      <c r="S21" s="462"/>
      <c r="T21" s="250" t="s">
        <v>146</v>
      </c>
      <c r="U21" s="243"/>
      <c r="V21" s="251" t="s">
        <v>143</v>
      </c>
      <c r="W21" s="246">
        <f>S20*20*U21</f>
        <v>0</v>
      </c>
      <c r="Y21" s="464"/>
      <c r="Z21" s="467"/>
      <c r="AA21" s="462"/>
      <c r="AB21" s="250" t="s">
        <v>146</v>
      </c>
      <c r="AC21" s="243"/>
      <c r="AD21" s="251" t="s">
        <v>143</v>
      </c>
      <c r="AE21" s="246">
        <f>AA20*20*AC21</f>
        <v>0</v>
      </c>
      <c r="AF21" s="255"/>
      <c r="AG21" s="464"/>
      <c r="AH21" s="467"/>
      <c r="AI21" s="462"/>
      <c r="AJ21" s="250" t="s">
        <v>146</v>
      </c>
      <c r="AK21" s="243"/>
      <c r="AL21" s="251" t="s">
        <v>143</v>
      </c>
      <c r="AM21" s="246">
        <f>AI20*20*AK21</f>
        <v>0</v>
      </c>
      <c r="AN21" s="255"/>
      <c r="AO21" s="464"/>
      <c r="AP21" s="467"/>
      <c r="AQ21" s="462"/>
      <c r="AR21" s="250" t="s">
        <v>146</v>
      </c>
      <c r="AS21" s="243"/>
      <c r="AT21" s="251" t="s">
        <v>143</v>
      </c>
      <c r="AU21" s="246">
        <f>AQ20*20*AS21</f>
        <v>0</v>
      </c>
    </row>
    <row r="22" spans="1:47" ht="18" customHeight="1" x14ac:dyDescent="0.15">
      <c r="A22" s="442"/>
      <c r="B22" s="454"/>
      <c r="C22" s="451">
        <v>500</v>
      </c>
      <c r="D22" s="123" t="s">
        <v>144</v>
      </c>
      <c r="E22" s="243"/>
      <c r="F22" s="124" t="s">
        <v>141</v>
      </c>
      <c r="G22" s="246">
        <f>C22*E22</f>
        <v>0</v>
      </c>
      <c r="I22" s="442"/>
      <c r="J22" s="454"/>
      <c r="K22" s="451">
        <v>500</v>
      </c>
      <c r="L22" s="123" t="s">
        <v>144</v>
      </c>
      <c r="M22" s="243"/>
      <c r="N22" s="124" t="s">
        <v>141</v>
      </c>
      <c r="O22" s="246">
        <f>K22*M22</f>
        <v>0</v>
      </c>
      <c r="Q22" s="442"/>
      <c r="R22" s="454"/>
      <c r="S22" s="462">
        <v>500</v>
      </c>
      <c r="T22" s="250" t="s">
        <v>144</v>
      </c>
      <c r="U22" s="243"/>
      <c r="V22" s="251" t="s">
        <v>141</v>
      </c>
      <c r="W22" s="246">
        <f>S22*U22</f>
        <v>0</v>
      </c>
      <c r="Y22" s="464"/>
      <c r="Z22" s="467"/>
      <c r="AA22" s="462">
        <v>500</v>
      </c>
      <c r="AB22" s="250" t="s">
        <v>144</v>
      </c>
      <c r="AC22" s="243"/>
      <c r="AD22" s="251" t="s">
        <v>141</v>
      </c>
      <c r="AE22" s="246">
        <f>AA22*AC22</f>
        <v>0</v>
      </c>
      <c r="AF22" s="255"/>
      <c r="AG22" s="464"/>
      <c r="AH22" s="467"/>
      <c r="AI22" s="462">
        <v>500</v>
      </c>
      <c r="AJ22" s="250" t="s">
        <v>144</v>
      </c>
      <c r="AK22" s="243"/>
      <c r="AL22" s="251" t="s">
        <v>141</v>
      </c>
      <c r="AM22" s="246">
        <f>AI22*AK22</f>
        <v>0</v>
      </c>
      <c r="AN22" s="255"/>
      <c r="AO22" s="464"/>
      <c r="AP22" s="467"/>
      <c r="AQ22" s="462">
        <v>500</v>
      </c>
      <c r="AR22" s="250" t="s">
        <v>144</v>
      </c>
      <c r="AS22" s="243"/>
      <c r="AT22" s="251" t="s">
        <v>141</v>
      </c>
      <c r="AU22" s="246">
        <f>AQ22*AS22</f>
        <v>0</v>
      </c>
    </row>
    <row r="23" spans="1:47" ht="18" customHeight="1" x14ac:dyDescent="0.15">
      <c r="A23" s="442"/>
      <c r="B23" s="454"/>
      <c r="C23" s="451"/>
      <c r="D23" s="123" t="s">
        <v>146</v>
      </c>
      <c r="E23" s="243"/>
      <c r="F23" s="124" t="s">
        <v>143</v>
      </c>
      <c r="G23" s="246">
        <f>C22*20*E23</f>
        <v>0</v>
      </c>
      <c r="I23" s="442"/>
      <c r="J23" s="454"/>
      <c r="K23" s="451"/>
      <c r="L23" s="123" t="s">
        <v>146</v>
      </c>
      <c r="M23" s="243"/>
      <c r="N23" s="124" t="s">
        <v>143</v>
      </c>
      <c r="O23" s="246">
        <f>K22*20*M23</f>
        <v>0</v>
      </c>
      <c r="Q23" s="442"/>
      <c r="R23" s="454"/>
      <c r="S23" s="462"/>
      <c r="T23" s="250" t="s">
        <v>146</v>
      </c>
      <c r="U23" s="243"/>
      <c r="V23" s="251" t="s">
        <v>143</v>
      </c>
      <c r="W23" s="246">
        <f>S22*20*U23</f>
        <v>0</v>
      </c>
      <c r="Y23" s="464"/>
      <c r="Z23" s="467"/>
      <c r="AA23" s="462"/>
      <c r="AB23" s="250" t="s">
        <v>146</v>
      </c>
      <c r="AC23" s="243"/>
      <c r="AD23" s="251" t="s">
        <v>143</v>
      </c>
      <c r="AE23" s="246">
        <f>AA22*20*AC23</f>
        <v>0</v>
      </c>
      <c r="AF23" s="255"/>
      <c r="AG23" s="464"/>
      <c r="AH23" s="467"/>
      <c r="AI23" s="462"/>
      <c r="AJ23" s="250" t="s">
        <v>146</v>
      </c>
      <c r="AK23" s="243"/>
      <c r="AL23" s="251" t="s">
        <v>143</v>
      </c>
      <c r="AM23" s="246">
        <f>AI22*20*AK23</f>
        <v>0</v>
      </c>
      <c r="AN23" s="255"/>
      <c r="AO23" s="464"/>
      <c r="AP23" s="467"/>
      <c r="AQ23" s="462"/>
      <c r="AR23" s="250" t="s">
        <v>146</v>
      </c>
      <c r="AS23" s="243"/>
      <c r="AT23" s="251" t="s">
        <v>143</v>
      </c>
      <c r="AU23" s="246">
        <f>AQ22*20*AS23</f>
        <v>0</v>
      </c>
    </row>
    <row r="24" spans="1:47" ht="18" customHeight="1" x14ac:dyDescent="0.15">
      <c r="A24" s="442"/>
      <c r="B24" s="454"/>
      <c r="C24" s="451">
        <v>334</v>
      </c>
      <c r="D24" s="123" t="s">
        <v>144</v>
      </c>
      <c r="E24" s="243"/>
      <c r="F24" s="124" t="s">
        <v>141</v>
      </c>
      <c r="G24" s="246">
        <f>C24*E24</f>
        <v>0</v>
      </c>
      <c r="I24" s="442"/>
      <c r="J24" s="454"/>
      <c r="K24" s="451">
        <v>334</v>
      </c>
      <c r="L24" s="123" t="s">
        <v>144</v>
      </c>
      <c r="M24" s="243"/>
      <c r="N24" s="124" t="s">
        <v>141</v>
      </c>
      <c r="O24" s="246">
        <f>K24*M24</f>
        <v>0</v>
      </c>
      <c r="Q24" s="442"/>
      <c r="R24" s="454"/>
      <c r="S24" s="462">
        <v>334</v>
      </c>
      <c r="T24" s="250" t="s">
        <v>144</v>
      </c>
      <c r="U24" s="243"/>
      <c r="V24" s="251" t="s">
        <v>141</v>
      </c>
      <c r="W24" s="246">
        <f>S24*U24</f>
        <v>0</v>
      </c>
      <c r="Y24" s="464"/>
      <c r="Z24" s="467"/>
      <c r="AA24" s="462">
        <v>334</v>
      </c>
      <c r="AB24" s="250" t="s">
        <v>144</v>
      </c>
      <c r="AC24" s="243"/>
      <c r="AD24" s="251" t="s">
        <v>141</v>
      </c>
      <c r="AE24" s="246">
        <f>AA24*AC24</f>
        <v>0</v>
      </c>
      <c r="AF24" s="255"/>
      <c r="AG24" s="464"/>
      <c r="AH24" s="467"/>
      <c r="AI24" s="462">
        <v>334</v>
      </c>
      <c r="AJ24" s="250" t="s">
        <v>144</v>
      </c>
      <c r="AK24" s="243"/>
      <c r="AL24" s="251" t="s">
        <v>141</v>
      </c>
      <c r="AM24" s="246">
        <f>AI24*AK24</f>
        <v>0</v>
      </c>
      <c r="AN24" s="255"/>
      <c r="AO24" s="464"/>
      <c r="AP24" s="467"/>
      <c r="AQ24" s="462">
        <v>334</v>
      </c>
      <c r="AR24" s="250" t="s">
        <v>144</v>
      </c>
      <c r="AS24" s="243"/>
      <c r="AT24" s="251" t="s">
        <v>141</v>
      </c>
      <c r="AU24" s="246">
        <f>AQ24*AS24</f>
        <v>0</v>
      </c>
    </row>
    <row r="25" spans="1:47" ht="18" customHeight="1" x14ac:dyDescent="0.15">
      <c r="A25" s="442"/>
      <c r="B25" s="454"/>
      <c r="C25" s="451"/>
      <c r="D25" s="123" t="s">
        <v>147</v>
      </c>
      <c r="E25" s="243"/>
      <c r="F25" s="124" t="s">
        <v>143</v>
      </c>
      <c r="G25" s="246">
        <f>C24*30*E25</f>
        <v>0</v>
      </c>
      <c r="I25" s="442"/>
      <c r="J25" s="454"/>
      <c r="K25" s="451"/>
      <c r="L25" s="123" t="s">
        <v>147</v>
      </c>
      <c r="M25" s="243"/>
      <c r="N25" s="124" t="s">
        <v>143</v>
      </c>
      <c r="O25" s="246">
        <f>K24*30*M25</f>
        <v>0</v>
      </c>
      <c r="Q25" s="442"/>
      <c r="R25" s="454"/>
      <c r="S25" s="462"/>
      <c r="T25" s="250" t="s">
        <v>147</v>
      </c>
      <c r="U25" s="243"/>
      <c r="V25" s="251" t="s">
        <v>143</v>
      </c>
      <c r="W25" s="246">
        <f>S24*30*U25</f>
        <v>0</v>
      </c>
      <c r="Y25" s="464"/>
      <c r="Z25" s="467"/>
      <c r="AA25" s="462"/>
      <c r="AB25" s="250" t="s">
        <v>147</v>
      </c>
      <c r="AC25" s="243"/>
      <c r="AD25" s="251" t="s">
        <v>143</v>
      </c>
      <c r="AE25" s="246">
        <f>AA24*30*AC25</f>
        <v>0</v>
      </c>
      <c r="AF25" s="255"/>
      <c r="AG25" s="464"/>
      <c r="AH25" s="467"/>
      <c r="AI25" s="462"/>
      <c r="AJ25" s="250" t="s">
        <v>147</v>
      </c>
      <c r="AK25" s="243"/>
      <c r="AL25" s="251" t="s">
        <v>143</v>
      </c>
      <c r="AM25" s="246">
        <f>AI24*30*AK25</f>
        <v>0</v>
      </c>
      <c r="AN25" s="255"/>
      <c r="AO25" s="464"/>
      <c r="AP25" s="467"/>
      <c r="AQ25" s="462"/>
      <c r="AR25" s="250" t="s">
        <v>147</v>
      </c>
      <c r="AS25" s="243"/>
      <c r="AT25" s="251" t="s">
        <v>143</v>
      </c>
      <c r="AU25" s="246">
        <f>AQ24*30*AS25</f>
        <v>0</v>
      </c>
    </row>
    <row r="26" spans="1:47" ht="18" customHeight="1" x14ac:dyDescent="0.15">
      <c r="A26" s="442"/>
      <c r="B26" s="454"/>
      <c r="C26" s="125">
        <v>330</v>
      </c>
      <c r="D26" s="123" t="s">
        <v>144</v>
      </c>
      <c r="E26" s="243"/>
      <c r="F26" s="124" t="s">
        <v>141</v>
      </c>
      <c r="G26" s="246">
        <f t="shared" ref="G26:G36" si="6">C26*E26</f>
        <v>0</v>
      </c>
      <c r="I26" s="442"/>
      <c r="J26" s="454"/>
      <c r="K26" s="125">
        <v>330</v>
      </c>
      <c r="L26" s="123" t="s">
        <v>144</v>
      </c>
      <c r="M26" s="243"/>
      <c r="N26" s="124" t="s">
        <v>141</v>
      </c>
      <c r="O26" s="246">
        <f t="shared" ref="O26:O36" si="7">K26*M26</f>
        <v>0</v>
      </c>
      <c r="Q26" s="442"/>
      <c r="R26" s="454"/>
      <c r="S26" s="252">
        <v>330</v>
      </c>
      <c r="T26" s="250" t="s">
        <v>144</v>
      </c>
      <c r="U26" s="243"/>
      <c r="V26" s="251" t="s">
        <v>141</v>
      </c>
      <c r="W26" s="246">
        <f t="shared" ref="W26:W36" si="8">S26*U26</f>
        <v>0</v>
      </c>
      <c r="Y26" s="464"/>
      <c r="Z26" s="467"/>
      <c r="AA26" s="252">
        <v>330</v>
      </c>
      <c r="AB26" s="250" t="s">
        <v>144</v>
      </c>
      <c r="AC26" s="243"/>
      <c r="AD26" s="251" t="s">
        <v>141</v>
      </c>
      <c r="AE26" s="246">
        <f t="shared" ref="AE26:AE36" si="9">AA26*AC26</f>
        <v>0</v>
      </c>
      <c r="AF26" s="255"/>
      <c r="AG26" s="464"/>
      <c r="AH26" s="467"/>
      <c r="AI26" s="252">
        <v>330</v>
      </c>
      <c r="AJ26" s="250" t="s">
        <v>144</v>
      </c>
      <c r="AK26" s="243"/>
      <c r="AL26" s="251" t="s">
        <v>141</v>
      </c>
      <c r="AM26" s="246">
        <f t="shared" ref="AM26:AM36" si="10">AI26*AK26</f>
        <v>0</v>
      </c>
      <c r="AN26" s="255"/>
      <c r="AO26" s="464"/>
      <c r="AP26" s="467"/>
      <c r="AQ26" s="252">
        <v>330</v>
      </c>
      <c r="AR26" s="250" t="s">
        <v>144</v>
      </c>
      <c r="AS26" s="243"/>
      <c r="AT26" s="251" t="s">
        <v>141</v>
      </c>
      <c r="AU26" s="246">
        <f t="shared" ref="AU26:AU36" si="11">AQ26*AS26</f>
        <v>0</v>
      </c>
    </row>
    <row r="27" spans="1:47" ht="18" customHeight="1" x14ac:dyDescent="0.15">
      <c r="A27" s="442"/>
      <c r="B27" s="454"/>
      <c r="C27" s="240"/>
      <c r="D27" s="123" t="s">
        <v>144</v>
      </c>
      <c r="E27" s="243"/>
      <c r="F27" s="124" t="s">
        <v>141</v>
      </c>
      <c r="G27" s="246">
        <f t="shared" si="6"/>
        <v>0</v>
      </c>
      <c r="I27" s="442"/>
      <c r="J27" s="454"/>
      <c r="K27" s="240"/>
      <c r="L27" s="123" t="s">
        <v>144</v>
      </c>
      <c r="M27" s="243"/>
      <c r="N27" s="124" t="s">
        <v>141</v>
      </c>
      <c r="O27" s="246">
        <f t="shared" si="7"/>
        <v>0</v>
      </c>
      <c r="Q27" s="442"/>
      <c r="R27" s="454"/>
      <c r="S27" s="240"/>
      <c r="T27" s="250" t="s">
        <v>144</v>
      </c>
      <c r="U27" s="243"/>
      <c r="V27" s="251" t="s">
        <v>141</v>
      </c>
      <c r="W27" s="246">
        <f t="shared" si="8"/>
        <v>0</v>
      </c>
      <c r="Y27" s="464"/>
      <c r="Z27" s="467"/>
      <c r="AA27" s="240"/>
      <c r="AB27" s="250" t="s">
        <v>144</v>
      </c>
      <c r="AC27" s="243"/>
      <c r="AD27" s="251" t="s">
        <v>141</v>
      </c>
      <c r="AE27" s="246">
        <f t="shared" si="9"/>
        <v>0</v>
      </c>
      <c r="AF27" s="255"/>
      <c r="AG27" s="464"/>
      <c r="AH27" s="467"/>
      <c r="AI27" s="240"/>
      <c r="AJ27" s="250" t="s">
        <v>144</v>
      </c>
      <c r="AK27" s="243"/>
      <c r="AL27" s="251" t="s">
        <v>141</v>
      </c>
      <c r="AM27" s="246">
        <f t="shared" si="10"/>
        <v>0</v>
      </c>
      <c r="AN27" s="255"/>
      <c r="AO27" s="464"/>
      <c r="AP27" s="467"/>
      <c r="AQ27" s="240"/>
      <c r="AR27" s="250" t="s">
        <v>144</v>
      </c>
      <c r="AS27" s="243"/>
      <c r="AT27" s="251" t="s">
        <v>141</v>
      </c>
      <c r="AU27" s="246">
        <f t="shared" si="11"/>
        <v>0</v>
      </c>
    </row>
    <row r="28" spans="1:47" ht="18" customHeight="1" x14ac:dyDescent="0.15">
      <c r="A28" s="442"/>
      <c r="B28" s="454"/>
      <c r="C28" s="240"/>
      <c r="D28" s="123" t="s">
        <v>144</v>
      </c>
      <c r="E28" s="243"/>
      <c r="F28" s="124" t="s">
        <v>141</v>
      </c>
      <c r="G28" s="246">
        <f t="shared" si="6"/>
        <v>0</v>
      </c>
      <c r="I28" s="442"/>
      <c r="J28" s="454"/>
      <c r="K28" s="240"/>
      <c r="L28" s="123" t="s">
        <v>144</v>
      </c>
      <c r="M28" s="243"/>
      <c r="N28" s="124" t="s">
        <v>141</v>
      </c>
      <c r="O28" s="246">
        <f t="shared" si="7"/>
        <v>0</v>
      </c>
      <c r="Q28" s="442"/>
      <c r="R28" s="454"/>
      <c r="S28" s="240"/>
      <c r="T28" s="250" t="s">
        <v>144</v>
      </c>
      <c r="U28" s="243"/>
      <c r="V28" s="251" t="s">
        <v>141</v>
      </c>
      <c r="W28" s="246">
        <f t="shared" si="8"/>
        <v>0</v>
      </c>
      <c r="Y28" s="464"/>
      <c r="Z28" s="467"/>
      <c r="AA28" s="240"/>
      <c r="AB28" s="250" t="s">
        <v>144</v>
      </c>
      <c r="AC28" s="243"/>
      <c r="AD28" s="251" t="s">
        <v>141</v>
      </c>
      <c r="AE28" s="246">
        <f t="shared" si="9"/>
        <v>0</v>
      </c>
      <c r="AF28" s="255"/>
      <c r="AG28" s="464"/>
      <c r="AH28" s="467"/>
      <c r="AI28" s="240"/>
      <c r="AJ28" s="250" t="s">
        <v>144</v>
      </c>
      <c r="AK28" s="243"/>
      <c r="AL28" s="251" t="s">
        <v>141</v>
      </c>
      <c r="AM28" s="246">
        <f t="shared" si="10"/>
        <v>0</v>
      </c>
      <c r="AN28" s="255"/>
      <c r="AO28" s="464"/>
      <c r="AP28" s="467"/>
      <c r="AQ28" s="240"/>
      <c r="AR28" s="250" t="s">
        <v>144</v>
      </c>
      <c r="AS28" s="243"/>
      <c r="AT28" s="251" t="s">
        <v>141</v>
      </c>
      <c r="AU28" s="246">
        <f t="shared" si="11"/>
        <v>0</v>
      </c>
    </row>
    <row r="29" spans="1:47" ht="18" customHeight="1" x14ac:dyDescent="0.15">
      <c r="A29" s="442"/>
      <c r="B29" s="454"/>
      <c r="C29" s="240"/>
      <c r="D29" s="123" t="s">
        <v>144</v>
      </c>
      <c r="E29" s="243"/>
      <c r="F29" s="124" t="s">
        <v>141</v>
      </c>
      <c r="G29" s="246">
        <f t="shared" si="6"/>
        <v>0</v>
      </c>
      <c r="I29" s="442"/>
      <c r="J29" s="454"/>
      <c r="K29" s="240"/>
      <c r="L29" s="123" t="s">
        <v>144</v>
      </c>
      <c r="M29" s="243"/>
      <c r="N29" s="124" t="s">
        <v>141</v>
      </c>
      <c r="O29" s="246">
        <f t="shared" si="7"/>
        <v>0</v>
      </c>
      <c r="Q29" s="442"/>
      <c r="R29" s="454"/>
      <c r="S29" s="240"/>
      <c r="T29" s="250" t="s">
        <v>144</v>
      </c>
      <c r="U29" s="243"/>
      <c r="V29" s="251" t="s">
        <v>141</v>
      </c>
      <c r="W29" s="246">
        <f t="shared" si="8"/>
        <v>0</v>
      </c>
      <c r="Y29" s="464"/>
      <c r="Z29" s="467"/>
      <c r="AA29" s="240"/>
      <c r="AB29" s="250" t="s">
        <v>144</v>
      </c>
      <c r="AC29" s="243"/>
      <c r="AD29" s="251" t="s">
        <v>141</v>
      </c>
      <c r="AE29" s="246">
        <f t="shared" si="9"/>
        <v>0</v>
      </c>
      <c r="AF29" s="255"/>
      <c r="AG29" s="464"/>
      <c r="AH29" s="467"/>
      <c r="AI29" s="240"/>
      <c r="AJ29" s="250" t="s">
        <v>144</v>
      </c>
      <c r="AK29" s="243"/>
      <c r="AL29" s="251" t="s">
        <v>141</v>
      </c>
      <c r="AM29" s="246">
        <f t="shared" si="10"/>
        <v>0</v>
      </c>
      <c r="AN29" s="255"/>
      <c r="AO29" s="464"/>
      <c r="AP29" s="467"/>
      <c r="AQ29" s="240"/>
      <c r="AR29" s="250" t="s">
        <v>144</v>
      </c>
      <c r="AS29" s="243"/>
      <c r="AT29" s="251" t="s">
        <v>141</v>
      </c>
      <c r="AU29" s="246">
        <f t="shared" si="11"/>
        <v>0</v>
      </c>
    </row>
    <row r="30" spans="1:47" ht="18" customHeight="1" x14ac:dyDescent="0.15">
      <c r="A30" s="442"/>
      <c r="B30" s="454"/>
      <c r="C30" s="240"/>
      <c r="D30" s="123" t="s">
        <v>144</v>
      </c>
      <c r="E30" s="243"/>
      <c r="F30" s="124" t="s">
        <v>141</v>
      </c>
      <c r="G30" s="246">
        <f t="shared" si="6"/>
        <v>0</v>
      </c>
      <c r="I30" s="442"/>
      <c r="J30" s="454"/>
      <c r="K30" s="240"/>
      <c r="L30" s="123" t="s">
        <v>144</v>
      </c>
      <c r="M30" s="243"/>
      <c r="N30" s="124" t="s">
        <v>141</v>
      </c>
      <c r="O30" s="246">
        <f t="shared" si="7"/>
        <v>0</v>
      </c>
      <c r="Q30" s="442"/>
      <c r="R30" s="454"/>
      <c r="S30" s="240"/>
      <c r="T30" s="250" t="s">
        <v>144</v>
      </c>
      <c r="U30" s="243"/>
      <c r="V30" s="251" t="s">
        <v>141</v>
      </c>
      <c r="W30" s="246">
        <f t="shared" si="8"/>
        <v>0</v>
      </c>
      <c r="Y30" s="464"/>
      <c r="Z30" s="467"/>
      <c r="AA30" s="240"/>
      <c r="AB30" s="250" t="s">
        <v>144</v>
      </c>
      <c r="AC30" s="243"/>
      <c r="AD30" s="251" t="s">
        <v>141</v>
      </c>
      <c r="AE30" s="246">
        <f t="shared" si="9"/>
        <v>0</v>
      </c>
      <c r="AF30" s="255"/>
      <c r="AG30" s="464"/>
      <c r="AH30" s="467"/>
      <c r="AI30" s="240"/>
      <c r="AJ30" s="250" t="s">
        <v>144</v>
      </c>
      <c r="AK30" s="243"/>
      <c r="AL30" s="251" t="s">
        <v>141</v>
      </c>
      <c r="AM30" s="246">
        <f t="shared" si="10"/>
        <v>0</v>
      </c>
      <c r="AN30" s="255"/>
      <c r="AO30" s="464"/>
      <c r="AP30" s="467"/>
      <c r="AQ30" s="240"/>
      <c r="AR30" s="250" t="s">
        <v>144</v>
      </c>
      <c r="AS30" s="243"/>
      <c r="AT30" s="251" t="s">
        <v>141</v>
      </c>
      <c r="AU30" s="246">
        <f t="shared" si="11"/>
        <v>0</v>
      </c>
    </row>
    <row r="31" spans="1:47" ht="18" customHeight="1" x14ac:dyDescent="0.15">
      <c r="A31" s="442"/>
      <c r="B31" s="454" t="s">
        <v>151</v>
      </c>
      <c r="C31" s="125">
        <v>30000</v>
      </c>
      <c r="D31" s="123" t="s">
        <v>144</v>
      </c>
      <c r="E31" s="243"/>
      <c r="F31" s="124" t="s">
        <v>141</v>
      </c>
      <c r="G31" s="246">
        <f t="shared" si="6"/>
        <v>0</v>
      </c>
      <c r="I31" s="442"/>
      <c r="J31" s="454" t="s">
        <v>151</v>
      </c>
      <c r="K31" s="125">
        <v>30000</v>
      </c>
      <c r="L31" s="123" t="s">
        <v>144</v>
      </c>
      <c r="M31" s="243"/>
      <c r="N31" s="124" t="s">
        <v>141</v>
      </c>
      <c r="O31" s="246">
        <f t="shared" si="7"/>
        <v>0</v>
      </c>
      <c r="Q31" s="442"/>
      <c r="R31" s="454" t="s">
        <v>151</v>
      </c>
      <c r="S31" s="252">
        <v>30000</v>
      </c>
      <c r="T31" s="250" t="s">
        <v>144</v>
      </c>
      <c r="U31" s="243"/>
      <c r="V31" s="251" t="s">
        <v>141</v>
      </c>
      <c r="W31" s="246">
        <f t="shared" si="8"/>
        <v>0</v>
      </c>
      <c r="Y31" s="464"/>
      <c r="Z31" s="467" t="s">
        <v>151</v>
      </c>
      <c r="AA31" s="252">
        <v>30000</v>
      </c>
      <c r="AB31" s="250" t="s">
        <v>144</v>
      </c>
      <c r="AC31" s="243"/>
      <c r="AD31" s="251" t="s">
        <v>141</v>
      </c>
      <c r="AE31" s="246">
        <f t="shared" si="9"/>
        <v>0</v>
      </c>
      <c r="AF31" s="255"/>
      <c r="AG31" s="464"/>
      <c r="AH31" s="467" t="s">
        <v>151</v>
      </c>
      <c r="AI31" s="252">
        <v>30000</v>
      </c>
      <c r="AJ31" s="250" t="s">
        <v>144</v>
      </c>
      <c r="AK31" s="243"/>
      <c r="AL31" s="251" t="s">
        <v>141</v>
      </c>
      <c r="AM31" s="246">
        <f t="shared" si="10"/>
        <v>0</v>
      </c>
      <c r="AN31" s="255"/>
      <c r="AO31" s="464"/>
      <c r="AP31" s="467" t="s">
        <v>151</v>
      </c>
      <c r="AQ31" s="252">
        <v>30000</v>
      </c>
      <c r="AR31" s="250" t="s">
        <v>144</v>
      </c>
      <c r="AS31" s="243"/>
      <c r="AT31" s="251" t="s">
        <v>141</v>
      </c>
      <c r="AU31" s="246">
        <f t="shared" si="11"/>
        <v>0</v>
      </c>
    </row>
    <row r="32" spans="1:47" ht="18" customHeight="1" x14ac:dyDescent="0.15">
      <c r="A32" s="442"/>
      <c r="B32" s="454"/>
      <c r="C32" s="125">
        <v>20000</v>
      </c>
      <c r="D32" s="123" t="s">
        <v>144</v>
      </c>
      <c r="E32" s="243"/>
      <c r="F32" s="124" t="s">
        <v>141</v>
      </c>
      <c r="G32" s="246">
        <f t="shared" si="6"/>
        <v>0</v>
      </c>
      <c r="I32" s="442"/>
      <c r="J32" s="454"/>
      <c r="K32" s="125">
        <v>20000</v>
      </c>
      <c r="L32" s="123" t="s">
        <v>144</v>
      </c>
      <c r="M32" s="243"/>
      <c r="N32" s="124" t="s">
        <v>141</v>
      </c>
      <c r="O32" s="246">
        <f t="shared" si="7"/>
        <v>0</v>
      </c>
      <c r="Q32" s="442"/>
      <c r="R32" s="454"/>
      <c r="S32" s="252">
        <v>20000</v>
      </c>
      <c r="T32" s="250" t="s">
        <v>144</v>
      </c>
      <c r="U32" s="243"/>
      <c r="V32" s="251" t="s">
        <v>141</v>
      </c>
      <c r="W32" s="246">
        <f t="shared" si="8"/>
        <v>0</v>
      </c>
      <c r="Y32" s="464"/>
      <c r="Z32" s="467"/>
      <c r="AA32" s="252">
        <v>20000</v>
      </c>
      <c r="AB32" s="250" t="s">
        <v>144</v>
      </c>
      <c r="AC32" s="243"/>
      <c r="AD32" s="251" t="s">
        <v>141</v>
      </c>
      <c r="AE32" s="246">
        <f t="shared" si="9"/>
        <v>0</v>
      </c>
      <c r="AF32" s="255"/>
      <c r="AG32" s="464"/>
      <c r="AH32" s="467"/>
      <c r="AI32" s="252">
        <v>20000</v>
      </c>
      <c r="AJ32" s="250" t="s">
        <v>144</v>
      </c>
      <c r="AK32" s="243"/>
      <c r="AL32" s="251" t="s">
        <v>141</v>
      </c>
      <c r="AM32" s="246">
        <f t="shared" si="10"/>
        <v>0</v>
      </c>
      <c r="AN32" s="255"/>
      <c r="AO32" s="464"/>
      <c r="AP32" s="467"/>
      <c r="AQ32" s="252">
        <v>20000</v>
      </c>
      <c r="AR32" s="250" t="s">
        <v>144</v>
      </c>
      <c r="AS32" s="243"/>
      <c r="AT32" s="251" t="s">
        <v>141</v>
      </c>
      <c r="AU32" s="246">
        <f t="shared" si="11"/>
        <v>0</v>
      </c>
    </row>
    <row r="33" spans="1:47" ht="18" customHeight="1" x14ac:dyDescent="0.15">
      <c r="A33" s="442"/>
      <c r="B33" s="454"/>
      <c r="C33" s="125">
        <v>19000</v>
      </c>
      <c r="D33" s="123" t="s">
        <v>144</v>
      </c>
      <c r="E33" s="243"/>
      <c r="F33" s="124" t="s">
        <v>141</v>
      </c>
      <c r="G33" s="246">
        <f t="shared" si="6"/>
        <v>0</v>
      </c>
      <c r="I33" s="442"/>
      <c r="J33" s="454"/>
      <c r="K33" s="125">
        <v>19000</v>
      </c>
      <c r="L33" s="123" t="s">
        <v>144</v>
      </c>
      <c r="M33" s="243"/>
      <c r="N33" s="124" t="s">
        <v>141</v>
      </c>
      <c r="O33" s="246">
        <f t="shared" si="7"/>
        <v>0</v>
      </c>
      <c r="Q33" s="442"/>
      <c r="R33" s="454"/>
      <c r="S33" s="252">
        <v>19000</v>
      </c>
      <c r="T33" s="250" t="s">
        <v>144</v>
      </c>
      <c r="U33" s="243"/>
      <c r="V33" s="251" t="s">
        <v>141</v>
      </c>
      <c r="W33" s="246">
        <f t="shared" si="8"/>
        <v>0</v>
      </c>
      <c r="Y33" s="464"/>
      <c r="Z33" s="467"/>
      <c r="AA33" s="252">
        <v>19000</v>
      </c>
      <c r="AB33" s="250" t="s">
        <v>144</v>
      </c>
      <c r="AC33" s="243"/>
      <c r="AD33" s="251" t="s">
        <v>141</v>
      </c>
      <c r="AE33" s="246">
        <f t="shared" si="9"/>
        <v>0</v>
      </c>
      <c r="AF33" s="255"/>
      <c r="AG33" s="464"/>
      <c r="AH33" s="467"/>
      <c r="AI33" s="252">
        <v>19000</v>
      </c>
      <c r="AJ33" s="250" t="s">
        <v>144</v>
      </c>
      <c r="AK33" s="243"/>
      <c r="AL33" s="251" t="s">
        <v>141</v>
      </c>
      <c r="AM33" s="246">
        <f t="shared" si="10"/>
        <v>0</v>
      </c>
      <c r="AN33" s="255"/>
      <c r="AO33" s="464"/>
      <c r="AP33" s="467"/>
      <c r="AQ33" s="252">
        <v>19000</v>
      </c>
      <c r="AR33" s="250" t="s">
        <v>144</v>
      </c>
      <c r="AS33" s="243"/>
      <c r="AT33" s="251" t="s">
        <v>141</v>
      </c>
      <c r="AU33" s="246">
        <f t="shared" si="11"/>
        <v>0</v>
      </c>
    </row>
    <row r="34" spans="1:47" ht="18" customHeight="1" x14ac:dyDescent="0.15">
      <c r="A34" s="442"/>
      <c r="B34" s="454"/>
      <c r="C34" s="125">
        <v>10000</v>
      </c>
      <c r="D34" s="123" t="s">
        <v>144</v>
      </c>
      <c r="E34" s="243"/>
      <c r="F34" s="124" t="s">
        <v>141</v>
      </c>
      <c r="G34" s="246">
        <f t="shared" si="6"/>
        <v>0</v>
      </c>
      <c r="I34" s="442"/>
      <c r="J34" s="454"/>
      <c r="K34" s="125">
        <v>10000</v>
      </c>
      <c r="L34" s="123" t="s">
        <v>144</v>
      </c>
      <c r="M34" s="243"/>
      <c r="N34" s="124" t="s">
        <v>141</v>
      </c>
      <c r="O34" s="246">
        <f t="shared" si="7"/>
        <v>0</v>
      </c>
      <c r="Q34" s="442"/>
      <c r="R34" s="454"/>
      <c r="S34" s="252">
        <v>10000</v>
      </c>
      <c r="T34" s="250" t="s">
        <v>144</v>
      </c>
      <c r="U34" s="243"/>
      <c r="V34" s="251" t="s">
        <v>141</v>
      </c>
      <c r="W34" s="246">
        <f t="shared" si="8"/>
        <v>0</v>
      </c>
      <c r="Y34" s="464"/>
      <c r="Z34" s="467"/>
      <c r="AA34" s="252">
        <v>10000</v>
      </c>
      <c r="AB34" s="250" t="s">
        <v>144</v>
      </c>
      <c r="AC34" s="243"/>
      <c r="AD34" s="251" t="s">
        <v>141</v>
      </c>
      <c r="AE34" s="246">
        <f t="shared" si="9"/>
        <v>0</v>
      </c>
      <c r="AF34" s="255"/>
      <c r="AG34" s="464"/>
      <c r="AH34" s="467"/>
      <c r="AI34" s="252">
        <v>10000</v>
      </c>
      <c r="AJ34" s="250" t="s">
        <v>144</v>
      </c>
      <c r="AK34" s="243"/>
      <c r="AL34" s="251" t="s">
        <v>141</v>
      </c>
      <c r="AM34" s="246">
        <f t="shared" si="10"/>
        <v>0</v>
      </c>
      <c r="AN34" s="255"/>
      <c r="AO34" s="464"/>
      <c r="AP34" s="467"/>
      <c r="AQ34" s="252">
        <v>10000</v>
      </c>
      <c r="AR34" s="250" t="s">
        <v>144</v>
      </c>
      <c r="AS34" s="243"/>
      <c r="AT34" s="251" t="s">
        <v>141</v>
      </c>
      <c r="AU34" s="246">
        <f t="shared" si="11"/>
        <v>0</v>
      </c>
    </row>
    <row r="35" spans="1:47" ht="18" customHeight="1" x14ac:dyDescent="0.15">
      <c r="A35" s="442"/>
      <c r="B35" s="454"/>
      <c r="C35" s="125">
        <v>7000</v>
      </c>
      <c r="D35" s="123" t="s">
        <v>144</v>
      </c>
      <c r="E35" s="243"/>
      <c r="F35" s="124" t="s">
        <v>141</v>
      </c>
      <c r="G35" s="246">
        <f t="shared" si="6"/>
        <v>0</v>
      </c>
      <c r="I35" s="442"/>
      <c r="J35" s="454"/>
      <c r="K35" s="125">
        <v>7000</v>
      </c>
      <c r="L35" s="123" t="s">
        <v>144</v>
      </c>
      <c r="M35" s="243"/>
      <c r="N35" s="124" t="s">
        <v>141</v>
      </c>
      <c r="O35" s="246">
        <f t="shared" si="7"/>
        <v>0</v>
      </c>
      <c r="Q35" s="442"/>
      <c r="R35" s="454"/>
      <c r="S35" s="252">
        <v>7000</v>
      </c>
      <c r="T35" s="250" t="s">
        <v>144</v>
      </c>
      <c r="U35" s="243"/>
      <c r="V35" s="251" t="s">
        <v>141</v>
      </c>
      <c r="W35" s="246">
        <f t="shared" si="8"/>
        <v>0</v>
      </c>
      <c r="Y35" s="464"/>
      <c r="Z35" s="467"/>
      <c r="AA35" s="252">
        <v>7000</v>
      </c>
      <c r="AB35" s="250" t="s">
        <v>144</v>
      </c>
      <c r="AC35" s="243"/>
      <c r="AD35" s="251" t="s">
        <v>141</v>
      </c>
      <c r="AE35" s="246">
        <f t="shared" si="9"/>
        <v>0</v>
      </c>
      <c r="AF35" s="255"/>
      <c r="AG35" s="464"/>
      <c r="AH35" s="467"/>
      <c r="AI35" s="252">
        <v>7000</v>
      </c>
      <c r="AJ35" s="250" t="s">
        <v>144</v>
      </c>
      <c r="AK35" s="243"/>
      <c r="AL35" s="251" t="s">
        <v>141</v>
      </c>
      <c r="AM35" s="246">
        <f t="shared" si="10"/>
        <v>0</v>
      </c>
      <c r="AN35" s="255"/>
      <c r="AO35" s="464"/>
      <c r="AP35" s="467"/>
      <c r="AQ35" s="252">
        <v>7000</v>
      </c>
      <c r="AR35" s="250" t="s">
        <v>144</v>
      </c>
      <c r="AS35" s="243"/>
      <c r="AT35" s="251" t="s">
        <v>141</v>
      </c>
      <c r="AU35" s="246">
        <f t="shared" si="11"/>
        <v>0</v>
      </c>
    </row>
    <row r="36" spans="1:47" ht="18" customHeight="1" x14ac:dyDescent="0.15">
      <c r="A36" s="442"/>
      <c r="B36" s="454"/>
      <c r="C36" s="125">
        <v>5000</v>
      </c>
      <c r="D36" s="123" t="s">
        <v>144</v>
      </c>
      <c r="E36" s="243"/>
      <c r="F36" s="124" t="s">
        <v>141</v>
      </c>
      <c r="G36" s="246">
        <f t="shared" si="6"/>
        <v>0</v>
      </c>
      <c r="I36" s="442"/>
      <c r="J36" s="454"/>
      <c r="K36" s="125">
        <v>5000</v>
      </c>
      <c r="L36" s="123" t="s">
        <v>144</v>
      </c>
      <c r="M36" s="243"/>
      <c r="N36" s="124" t="s">
        <v>141</v>
      </c>
      <c r="O36" s="246">
        <f t="shared" si="7"/>
        <v>0</v>
      </c>
      <c r="Q36" s="442"/>
      <c r="R36" s="454"/>
      <c r="S36" s="252">
        <v>5000</v>
      </c>
      <c r="T36" s="250" t="s">
        <v>144</v>
      </c>
      <c r="U36" s="243"/>
      <c r="V36" s="251" t="s">
        <v>141</v>
      </c>
      <c r="W36" s="246">
        <f t="shared" si="8"/>
        <v>0</v>
      </c>
      <c r="Y36" s="464"/>
      <c r="Z36" s="467"/>
      <c r="AA36" s="252">
        <v>5000</v>
      </c>
      <c r="AB36" s="250" t="s">
        <v>144</v>
      </c>
      <c r="AC36" s="243"/>
      <c r="AD36" s="251" t="s">
        <v>141</v>
      </c>
      <c r="AE36" s="246">
        <f t="shared" si="9"/>
        <v>0</v>
      </c>
      <c r="AF36" s="255"/>
      <c r="AG36" s="464"/>
      <c r="AH36" s="467"/>
      <c r="AI36" s="252">
        <v>5000</v>
      </c>
      <c r="AJ36" s="250" t="s">
        <v>144</v>
      </c>
      <c r="AK36" s="243"/>
      <c r="AL36" s="251" t="s">
        <v>141</v>
      </c>
      <c r="AM36" s="246">
        <f t="shared" si="10"/>
        <v>0</v>
      </c>
      <c r="AN36" s="255"/>
      <c r="AO36" s="464"/>
      <c r="AP36" s="467"/>
      <c r="AQ36" s="252">
        <v>5000</v>
      </c>
      <c r="AR36" s="250" t="s">
        <v>144</v>
      </c>
      <c r="AS36" s="243"/>
      <c r="AT36" s="251" t="s">
        <v>141</v>
      </c>
      <c r="AU36" s="246">
        <f t="shared" si="11"/>
        <v>0</v>
      </c>
    </row>
    <row r="37" spans="1:47" ht="18" customHeight="1" x14ac:dyDescent="0.15">
      <c r="A37" s="442"/>
      <c r="B37" s="454"/>
      <c r="C37" s="240"/>
      <c r="D37" s="123" t="s">
        <v>144</v>
      </c>
      <c r="E37" s="243"/>
      <c r="F37" s="124" t="s">
        <v>141</v>
      </c>
      <c r="G37" s="246">
        <f t="shared" ref="G37:G40" si="12">C37*E37</f>
        <v>0</v>
      </c>
      <c r="I37" s="442"/>
      <c r="J37" s="454"/>
      <c r="K37" s="240"/>
      <c r="L37" s="123" t="s">
        <v>144</v>
      </c>
      <c r="M37" s="243"/>
      <c r="N37" s="124" t="s">
        <v>141</v>
      </c>
      <c r="O37" s="246">
        <f t="shared" ref="O37:O40" si="13">K37*M37</f>
        <v>0</v>
      </c>
      <c r="Q37" s="442"/>
      <c r="R37" s="454"/>
      <c r="S37" s="240"/>
      <c r="T37" s="250" t="s">
        <v>144</v>
      </c>
      <c r="U37" s="243"/>
      <c r="V37" s="251" t="s">
        <v>141</v>
      </c>
      <c r="W37" s="246">
        <f t="shared" ref="W37:W40" si="14">S37*U37</f>
        <v>0</v>
      </c>
      <c r="Y37" s="464"/>
      <c r="Z37" s="467"/>
      <c r="AA37" s="240"/>
      <c r="AB37" s="250" t="s">
        <v>144</v>
      </c>
      <c r="AC37" s="243"/>
      <c r="AD37" s="251" t="s">
        <v>141</v>
      </c>
      <c r="AE37" s="246">
        <f t="shared" ref="AE37:AE40" si="15">AA37*AC37</f>
        <v>0</v>
      </c>
      <c r="AF37" s="255"/>
      <c r="AG37" s="464"/>
      <c r="AH37" s="467"/>
      <c r="AI37" s="240"/>
      <c r="AJ37" s="250" t="s">
        <v>144</v>
      </c>
      <c r="AK37" s="243"/>
      <c r="AL37" s="251" t="s">
        <v>141</v>
      </c>
      <c r="AM37" s="246">
        <f t="shared" ref="AM37:AM40" si="16">AI37*AK37</f>
        <v>0</v>
      </c>
      <c r="AN37" s="255"/>
      <c r="AO37" s="464"/>
      <c r="AP37" s="467"/>
      <c r="AQ37" s="240"/>
      <c r="AR37" s="250" t="s">
        <v>144</v>
      </c>
      <c r="AS37" s="243"/>
      <c r="AT37" s="251" t="s">
        <v>141</v>
      </c>
      <c r="AU37" s="246">
        <f t="shared" ref="AU37:AU40" si="17">AQ37*AS37</f>
        <v>0</v>
      </c>
    </row>
    <row r="38" spans="1:47" ht="18" customHeight="1" x14ac:dyDescent="0.15">
      <c r="A38" s="442"/>
      <c r="B38" s="454"/>
      <c r="C38" s="240"/>
      <c r="D38" s="123" t="s">
        <v>144</v>
      </c>
      <c r="E38" s="243"/>
      <c r="F38" s="124" t="s">
        <v>141</v>
      </c>
      <c r="G38" s="246">
        <f t="shared" si="12"/>
        <v>0</v>
      </c>
      <c r="I38" s="442"/>
      <c r="J38" s="454"/>
      <c r="K38" s="240"/>
      <c r="L38" s="123" t="s">
        <v>144</v>
      </c>
      <c r="M38" s="243"/>
      <c r="N38" s="124" t="s">
        <v>141</v>
      </c>
      <c r="O38" s="246">
        <f t="shared" si="13"/>
        <v>0</v>
      </c>
      <c r="Q38" s="442"/>
      <c r="R38" s="454"/>
      <c r="S38" s="240"/>
      <c r="T38" s="250" t="s">
        <v>144</v>
      </c>
      <c r="U38" s="243"/>
      <c r="V38" s="251" t="s">
        <v>141</v>
      </c>
      <c r="W38" s="246">
        <f t="shared" si="14"/>
        <v>0</v>
      </c>
      <c r="Y38" s="464"/>
      <c r="Z38" s="467"/>
      <c r="AA38" s="240"/>
      <c r="AB38" s="250" t="s">
        <v>144</v>
      </c>
      <c r="AC38" s="243"/>
      <c r="AD38" s="251" t="s">
        <v>141</v>
      </c>
      <c r="AE38" s="246">
        <f t="shared" si="15"/>
        <v>0</v>
      </c>
      <c r="AF38" s="255"/>
      <c r="AG38" s="464"/>
      <c r="AH38" s="467"/>
      <c r="AI38" s="240"/>
      <c r="AJ38" s="250" t="s">
        <v>144</v>
      </c>
      <c r="AK38" s="243"/>
      <c r="AL38" s="251" t="s">
        <v>141</v>
      </c>
      <c r="AM38" s="246">
        <f t="shared" si="16"/>
        <v>0</v>
      </c>
      <c r="AN38" s="255"/>
      <c r="AO38" s="464"/>
      <c r="AP38" s="467"/>
      <c r="AQ38" s="240"/>
      <c r="AR38" s="250" t="s">
        <v>144</v>
      </c>
      <c r="AS38" s="243"/>
      <c r="AT38" s="251" t="s">
        <v>141</v>
      </c>
      <c r="AU38" s="246">
        <f t="shared" si="17"/>
        <v>0</v>
      </c>
    </row>
    <row r="39" spans="1:47" ht="18" customHeight="1" x14ac:dyDescent="0.15">
      <c r="A39" s="442"/>
      <c r="B39" s="454"/>
      <c r="C39" s="240"/>
      <c r="D39" s="123" t="s">
        <v>144</v>
      </c>
      <c r="E39" s="243"/>
      <c r="F39" s="124" t="s">
        <v>141</v>
      </c>
      <c r="G39" s="246">
        <f t="shared" si="12"/>
        <v>0</v>
      </c>
      <c r="I39" s="442"/>
      <c r="J39" s="454"/>
      <c r="K39" s="240"/>
      <c r="L39" s="123" t="s">
        <v>144</v>
      </c>
      <c r="M39" s="243"/>
      <c r="N39" s="124" t="s">
        <v>141</v>
      </c>
      <c r="O39" s="246">
        <f t="shared" si="13"/>
        <v>0</v>
      </c>
      <c r="Q39" s="442"/>
      <c r="R39" s="454"/>
      <c r="S39" s="240"/>
      <c r="T39" s="250" t="s">
        <v>144</v>
      </c>
      <c r="U39" s="243"/>
      <c r="V39" s="251" t="s">
        <v>141</v>
      </c>
      <c r="W39" s="246">
        <f t="shared" si="14"/>
        <v>0</v>
      </c>
      <c r="Y39" s="464"/>
      <c r="Z39" s="467"/>
      <c r="AA39" s="240"/>
      <c r="AB39" s="250" t="s">
        <v>144</v>
      </c>
      <c r="AC39" s="243"/>
      <c r="AD39" s="251" t="s">
        <v>141</v>
      </c>
      <c r="AE39" s="246">
        <f t="shared" si="15"/>
        <v>0</v>
      </c>
      <c r="AF39" s="255"/>
      <c r="AG39" s="464"/>
      <c r="AH39" s="467"/>
      <c r="AI39" s="240"/>
      <c r="AJ39" s="250" t="s">
        <v>144</v>
      </c>
      <c r="AK39" s="243"/>
      <c r="AL39" s="251" t="s">
        <v>141</v>
      </c>
      <c r="AM39" s="246">
        <f t="shared" si="16"/>
        <v>0</v>
      </c>
      <c r="AN39" s="255"/>
      <c r="AO39" s="464"/>
      <c r="AP39" s="467"/>
      <c r="AQ39" s="240"/>
      <c r="AR39" s="250" t="s">
        <v>144</v>
      </c>
      <c r="AS39" s="243"/>
      <c r="AT39" s="251" t="s">
        <v>141</v>
      </c>
      <c r="AU39" s="246">
        <f t="shared" si="17"/>
        <v>0</v>
      </c>
    </row>
    <row r="40" spans="1:47" ht="18" customHeight="1" x14ac:dyDescent="0.15">
      <c r="A40" s="443"/>
      <c r="B40" s="459"/>
      <c r="C40" s="241"/>
      <c r="D40" s="126" t="s">
        <v>144</v>
      </c>
      <c r="E40" s="244"/>
      <c r="F40" s="127" t="s">
        <v>141</v>
      </c>
      <c r="G40" s="247">
        <f t="shared" si="12"/>
        <v>0</v>
      </c>
      <c r="I40" s="443"/>
      <c r="J40" s="459"/>
      <c r="K40" s="241"/>
      <c r="L40" s="126" t="s">
        <v>144</v>
      </c>
      <c r="M40" s="244"/>
      <c r="N40" s="127" t="s">
        <v>141</v>
      </c>
      <c r="O40" s="247">
        <f t="shared" si="13"/>
        <v>0</v>
      </c>
      <c r="Q40" s="443"/>
      <c r="R40" s="459"/>
      <c r="S40" s="241"/>
      <c r="T40" s="253" t="s">
        <v>144</v>
      </c>
      <c r="U40" s="244"/>
      <c r="V40" s="254" t="s">
        <v>141</v>
      </c>
      <c r="W40" s="247">
        <f t="shared" si="14"/>
        <v>0</v>
      </c>
      <c r="Y40" s="465"/>
      <c r="Z40" s="468"/>
      <c r="AA40" s="241"/>
      <c r="AB40" s="253" t="s">
        <v>144</v>
      </c>
      <c r="AC40" s="244"/>
      <c r="AD40" s="254" t="s">
        <v>141</v>
      </c>
      <c r="AE40" s="247">
        <f t="shared" si="15"/>
        <v>0</v>
      </c>
      <c r="AF40" s="255"/>
      <c r="AG40" s="465"/>
      <c r="AH40" s="468"/>
      <c r="AI40" s="241"/>
      <c r="AJ40" s="253" t="s">
        <v>144</v>
      </c>
      <c r="AK40" s="244"/>
      <c r="AL40" s="254" t="s">
        <v>141</v>
      </c>
      <c r="AM40" s="247">
        <f t="shared" si="16"/>
        <v>0</v>
      </c>
      <c r="AN40" s="255"/>
      <c r="AO40" s="465"/>
      <c r="AP40" s="468"/>
      <c r="AQ40" s="241"/>
      <c r="AR40" s="253" t="s">
        <v>144</v>
      </c>
      <c r="AS40" s="244"/>
      <c r="AT40" s="254" t="s">
        <v>141</v>
      </c>
      <c r="AU40" s="247">
        <f t="shared" si="17"/>
        <v>0</v>
      </c>
    </row>
    <row r="41" spans="1:47" x14ac:dyDescent="0.15">
      <c r="G41" s="22" t="str">
        <f>簡易判定表!E28</f>
        <v>・</v>
      </c>
      <c r="O41" s="22" t="str">
        <f>簡易判定表!E28</f>
        <v>・</v>
      </c>
      <c r="W41" s="22" t="str">
        <f>簡易判定表!E28</f>
        <v>・</v>
      </c>
      <c r="AE41" s="22" t="str">
        <f>簡易判定表!E28</f>
        <v>・</v>
      </c>
      <c r="AM41" s="22" t="str">
        <f>簡易判定表!E28</f>
        <v>・</v>
      </c>
      <c r="AU41" s="22" t="str">
        <f>簡易判定表!E28</f>
        <v>・</v>
      </c>
    </row>
  </sheetData>
  <sheetProtection algorithmName="SHA-512" hashValue="03QaCOWuk9dPqjef9c0R2XCJCUmS+qlCsNCOj45/+HcTCGAWlNS1qooQzDwaf+KYeRfXdp6+B8XADrrHTA/7hw==" saltValue="JMboHg04N/1+50kWuvWVEA==" spinCount="100000" sheet="1" objects="1" scenarios="1"/>
  <mergeCells count="102">
    <mergeCell ref="AS7:AT7"/>
    <mergeCell ref="AO8:AO40"/>
    <mergeCell ref="AP8:AP19"/>
    <mergeCell ref="AQ8:AQ10"/>
    <mergeCell ref="AQ11:AQ13"/>
    <mergeCell ref="AP20:AP30"/>
    <mergeCell ref="AQ20:AQ21"/>
    <mergeCell ref="AQ22:AQ23"/>
    <mergeCell ref="AQ24:AQ25"/>
    <mergeCell ref="AP31:AP40"/>
    <mergeCell ref="AO1:AU1"/>
    <mergeCell ref="AO2:AQ2"/>
    <mergeCell ref="AR2:AU2"/>
    <mergeCell ref="AO3:AQ3"/>
    <mergeCell ref="AR3:AU3"/>
    <mergeCell ref="AR5:AS5"/>
    <mergeCell ref="AT5:AU5"/>
    <mergeCell ref="AK7:AL7"/>
    <mergeCell ref="AG8:AG40"/>
    <mergeCell ref="AH8:AH19"/>
    <mergeCell ref="AI8:AI10"/>
    <mergeCell ref="AI11:AI13"/>
    <mergeCell ref="AH20:AH30"/>
    <mergeCell ref="AI20:AI21"/>
    <mergeCell ref="AI22:AI23"/>
    <mergeCell ref="AI24:AI25"/>
    <mergeCell ref="AH31:AH40"/>
    <mergeCell ref="AG1:AM1"/>
    <mergeCell ref="AG2:AI2"/>
    <mergeCell ref="AJ2:AM2"/>
    <mergeCell ref="AG3:AI3"/>
    <mergeCell ref="AJ3:AM3"/>
    <mergeCell ref="AJ5:AK5"/>
    <mergeCell ref="AL5:AM5"/>
    <mergeCell ref="AC7:AD7"/>
    <mergeCell ref="Y8:Y40"/>
    <mergeCell ref="Z8:Z19"/>
    <mergeCell ref="AA8:AA10"/>
    <mergeCell ref="AA11:AA13"/>
    <mergeCell ref="Z20:Z30"/>
    <mergeCell ref="AA20:AA21"/>
    <mergeCell ref="AA22:AA23"/>
    <mergeCell ref="AA24:AA25"/>
    <mergeCell ref="Z31:Z40"/>
    <mergeCell ref="Y1:AE1"/>
    <mergeCell ref="Y2:AA2"/>
    <mergeCell ref="AB2:AE2"/>
    <mergeCell ref="Y3:AA3"/>
    <mergeCell ref="AB3:AE3"/>
    <mergeCell ref="AB5:AC5"/>
    <mergeCell ref="AD5:AE5"/>
    <mergeCell ref="U7:V7"/>
    <mergeCell ref="Q8:Q40"/>
    <mergeCell ref="R8:R19"/>
    <mergeCell ref="S8:S10"/>
    <mergeCell ref="S11:S13"/>
    <mergeCell ref="R20:R30"/>
    <mergeCell ref="S20:S21"/>
    <mergeCell ref="S22:S23"/>
    <mergeCell ref="S24:S25"/>
    <mergeCell ref="R31:R40"/>
    <mergeCell ref="Q1:W1"/>
    <mergeCell ref="Q2:S2"/>
    <mergeCell ref="T2:W2"/>
    <mergeCell ref="Q3:S3"/>
    <mergeCell ref="T3:W3"/>
    <mergeCell ref="T5:U5"/>
    <mergeCell ref="V5:W5"/>
    <mergeCell ref="I1:O1"/>
    <mergeCell ref="I2:K2"/>
    <mergeCell ref="L2:O2"/>
    <mergeCell ref="I3:K3"/>
    <mergeCell ref="L3:O3"/>
    <mergeCell ref="L5:M5"/>
    <mergeCell ref="N5:O5"/>
    <mergeCell ref="B31:B40"/>
    <mergeCell ref="E7:F7"/>
    <mergeCell ref="M7:N7"/>
    <mergeCell ref="I8:I40"/>
    <mergeCell ref="J8:J19"/>
    <mergeCell ref="K8:K10"/>
    <mergeCell ref="K11:K13"/>
    <mergeCell ref="J20:J30"/>
    <mergeCell ref="K20:K21"/>
    <mergeCell ref="K22:K23"/>
    <mergeCell ref="K24:K25"/>
    <mergeCell ref="J31:J40"/>
    <mergeCell ref="A8:A40"/>
    <mergeCell ref="A1:G1"/>
    <mergeCell ref="A2:C2"/>
    <mergeCell ref="A3:C3"/>
    <mergeCell ref="D2:G2"/>
    <mergeCell ref="D3:G3"/>
    <mergeCell ref="F5:G5"/>
    <mergeCell ref="C11:C13"/>
    <mergeCell ref="C8:C10"/>
    <mergeCell ref="C24:C25"/>
    <mergeCell ref="C20:C21"/>
    <mergeCell ref="C22:C23"/>
    <mergeCell ref="B8:B19"/>
    <mergeCell ref="B20:B30"/>
    <mergeCell ref="D5:E5"/>
  </mergeCells>
  <phoneticPr fontId="2"/>
  <dataValidations count="1">
    <dataValidation type="whole" imeMode="off" operator="greaterThan" allowBlank="1" showInputMessage="1" showErrorMessage="1" sqref="C14:C19 C27:C30 C37:C40 E8:E40 S14:S19 S27:S30 S37:S40 U8:U40 AA37:AA40 AC8:AC40 AA14:AA19 AA27:AA30 AI14:AI19 AI27:AI30 AI37:AI40 AK8:AK40 AS8:AS40 AQ37:AQ40 AQ27:AQ30 AQ14:AQ19 M8:M40 K37:K40 K27:K30 K14:K19">
      <formula1>0</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blackAndWhite="1"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41"/>
  <sheetViews>
    <sheetView topLeftCell="H1" zoomScale="90" zoomScaleNormal="90" zoomScaleSheetLayoutView="100" workbookViewId="0">
      <pane ySplit="7" topLeftCell="A8" activePane="bottomLeft" state="frozen"/>
      <selection activeCell="M23" sqref="M23:N23"/>
      <selection pane="bottomLeft" activeCell="Q8" sqref="Q8:Q40"/>
    </sheetView>
  </sheetViews>
  <sheetFormatPr defaultRowHeight="13.5" x14ac:dyDescent="0.15"/>
  <cols>
    <col min="1" max="2" width="6.25" style="66" customWidth="1"/>
    <col min="3" max="3" width="9" style="66"/>
    <col min="4" max="4" width="17.5" style="66" customWidth="1"/>
    <col min="5" max="5" width="15" style="66" customWidth="1"/>
    <col min="6" max="6" width="9" style="66"/>
    <col min="7" max="7" width="18.75" style="66" customWidth="1"/>
    <col min="8" max="8" width="2.5" style="66" customWidth="1"/>
    <col min="9" max="10" width="6.25" style="66" customWidth="1"/>
    <col min="11" max="11" width="9" style="66"/>
    <col min="12" max="12" width="17.5" style="66" customWidth="1"/>
    <col min="13" max="13" width="15" style="66" customWidth="1"/>
    <col min="14" max="14" width="9" style="66"/>
    <col min="15" max="15" width="18.75" style="66" customWidth="1"/>
    <col min="16" max="16" width="2.5" style="66" customWidth="1"/>
    <col min="17" max="18" width="6.25" style="66" customWidth="1"/>
    <col min="19" max="19" width="9" style="66"/>
    <col min="20" max="20" width="17.5" style="66" customWidth="1"/>
    <col min="21" max="21" width="15" style="66" customWidth="1"/>
    <col min="22" max="22" width="9" style="66"/>
    <col min="23" max="23" width="18.75" style="66" customWidth="1"/>
    <col min="24" max="24" width="2.5" style="66" customWidth="1"/>
    <col min="25" max="16384" width="9" style="66"/>
  </cols>
  <sheetData>
    <row r="1" spans="1:23" ht="39.75" customHeight="1" x14ac:dyDescent="0.15">
      <c r="A1" s="457" t="s">
        <v>319</v>
      </c>
      <c r="B1" s="444"/>
      <c r="C1" s="444"/>
      <c r="D1" s="444"/>
      <c r="E1" s="444"/>
      <c r="F1" s="444"/>
      <c r="G1" s="444"/>
      <c r="I1" s="457" t="s">
        <v>320</v>
      </c>
      <c r="J1" s="444"/>
      <c r="K1" s="444"/>
      <c r="L1" s="444"/>
      <c r="M1" s="444"/>
      <c r="N1" s="444"/>
      <c r="O1" s="444"/>
      <c r="Q1" s="457" t="s">
        <v>321</v>
      </c>
      <c r="R1" s="444"/>
      <c r="S1" s="444"/>
      <c r="T1" s="444"/>
      <c r="U1" s="444"/>
      <c r="V1" s="444"/>
      <c r="W1" s="444"/>
    </row>
    <row r="2" spans="1:23" ht="24" customHeight="1" x14ac:dyDescent="0.15">
      <c r="A2" s="445" t="s">
        <v>158</v>
      </c>
      <c r="B2" s="445"/>
      <c r="C2" s="445"/>
      <c r="D2" s="458" t="str">
        <f>IF('在庫①（発泡性酒類）'!$D$2="","",'在庫①（発泡性酒類）'!$D$2)</f>
        <v/>
      </c>
      <c r="E2" s="458"/>
      <c r="F2" s="458"/>
      <c r="G2" s="458"/>
      <c r="I2" s="445" t="s">
        <v>158</v>
      </c>
      <c r="J2" s="445"/>
      <c r="K2" s="445"/>
      <c r="L2" s="458" t="str">
        <f>IF('在庫①（発泡性酒類）'!$D$2="","",'在庫①（発泡性酒類）'!$D$2)</f>
        <v/>
      </c>
      <c r="M2" s="458"/>
      <c r="N2" s="458"/>
      <c r="O2" s="458"/>
      <c r="Q2" s="445" t="s">
        <v>158</v>
      </c>
      <c r="R2" s="445"/>
      <c r="S2" s="445"/>
      <c r="T2" s="458" t="str">
        <f>IF('在庫①（発泡性酒類）'!$D$2="","",'在庫①（発泡性酒類）'!$D$2)</f>
        <v/>
      </c>
      <c r="U2" s="458"/>
      <c r="V2" s="458"/>
      <c r="W2" s="458"/>
    </row>
    <row r="3" spans="1:23" ht="24" customHeight="1" x14ac:dyDescent="0.15">
      <c r="A3" s="446" t="s">
        <v>159</v>
      </c>
      <c r="B3" s="446"/>
      <c r="C3" s="446"/>
      <c r="D3" s="476" t="str">
        <f>IF('在庫①（発泡性酒類）'!$D$3="","",'在庫①（発泡性酒類）'!$D$3)</f>
        <v/>
      </c>
      <c r="E3" s="476"/>
      <c r="F3" s="476"/>
      <c r="G3" s="476"/>
      <c r="I3" s="446" t="s">
        <v>159</v>
      </c>
      <c r="J3" s="446"/>
      <c r="K3" s="446"/>
      <c r="L3" s="476" t="str">
        <f>IF('在庫①（発泡性酒類）'!$D$3="","",'在庫①（発泡性酒類）'!$D$3)</f>
        <v/>
      </c>
      <c r="M3" s="476"/>
      <c r="N3" s="476"/>
      <c r="O3" s="476"/>
      <c r="Q3" s="446" t="s">
        <v>159</v>
      </c>
      <c r="R3" s="446"/>
      <c r="S3" s="446"/>
      <c r="T3" s="476" t="str">
        <f>IF('在庫①（発泡性酒類）'!$D$3="","",'在庫①（発泡性酒類）'!$D$3)</f>
        <v/>
      </c>
      <c r="U3" s="476"/>
      <c r="V3" s="476"/>
      <c r="W3" s="476"/>
    </row>
    <row r="4" spans="1:23" ht="11.25" customHeight="1" thickBot="1" x14ac:dyDescent="0.2">
      <c r="A4" s="112"/>
      <c r="B4" s="112"/>
      <c r="C4" s="112"/>
      <c r="D4" s="112"/>
      <c r="E4" s="112"/>
      <c r="F4" s="112"/>
      <c r="G4" s="112"/>
      <c r="I4" s="112"/>
      <c r="J4" s="112"/>
      <c r="K4" s="112"/>
      <c r="L4" s="112"/>
      <c r="M4" s="112"/>
      <c r="N4" s="112"/>
      <c r="O4" s="112"/>
      <c r="Q4" s="112"/>
      <c r="R4" s="112"/>
      <c r="S4" s="112"/>
      <c r="T4" s="112"/>
      <c r="U4" s="112"/>
      <c r="V4" s="112"/>
      <c r="W4" s="112"/>
    </row>
    <row r="5" spans="1:23" ht="36" customHeight="1" thickBot="1" x14ac:dyDescent="0.2">
      <c r="A5" s="256"/>
      <c r="B5" s="256"/>
      <c r="C5" s="256"/>
      <c r="D5" s="455" t="s">
        <v>161</v>
      </c>
      <c r="E5" s="456"/>
      <c r="F5" s="449">
        <f>SUM(G8:G40)</f>
        <v>0</v>
      </c>
      <c r="G5" s="450"/>
      <c r="H5" s="255"/>
      <c r="I5" s="256"/>
      <c r="J5" s="256"/>
      <c r="K5" s="256"/>
      <c r="L5" s="455" t="s">
        <v>161</v>
      </c>
      <c r="M5" s="456"/>
      <c r="N5" s="449">
        <f>SUM(O8:O40)</f>
        <v>0</v>
      </c>
      <c r="O5" s="450"/>
      <c r="P5" s="255"/>
      <c r="Q5" s="256"/>
      <c r="R5" s="256"/>
      <c r="S5" s="256"/>
      <c r="T5" s="455" t="s">
        <v>161</v>
      </c>
      <c r="U5" s="456"/>
      <c r="V5" s="449">
        <f>SUM(W8:W40)</f>
        <v>0</v>
      </c>
      <c r="W5" s="450"/>
    </row>
    <row r="6" spans="1:23" ht="11.25" customHeight="1" x14ac:dyDescent="0.15">
      <c r="A6" s="113"/>
      <c r="B6" s="113"/>
      <c r="C6" s="113"/>
      <c r="D6" s="114"/>
      <c r="E6" s="114"/>
      <c r="F6" s="115"/>
      <c r="G6" s="116"/>
      <c r="I6" s="113"/>
      <c r="J6" s="113"/>
      <c r="K6" s="113"/>
      <c r="L6" s="114"/>
      <c r="M6" s="114"/>
      <c r="N6" s="115"/>
      <c r="O6" s="116"/>
      <c r="Q6" s="113"/>
      <c r="R6" s="113"/>
      <c r="S6" s="113"/>
      <c r="T6" s="114"/>
      <c r="U6" s="114"/>
      <c r="V6" s="115"/>
      <c r="W6" s="116"/>
    </row>
    <row r="7" spans="1:23" ht="27" x14ac:dyDescent="0.15">
      <c r="A7" s="117" t="s">
        <v>160</v>
      </c>
      <c r="B7" s="118" t="s">
        <v>153</v>
      </c>
      <c r="C7" s="119" t="s">
        <v>154</v>
      </c>
      <c r="D7" s="118" t="s">
        <v>152</v>
      </c>
      <c r="E7" s="460" t="s">
        <v>148</v>
      </c>
      <c r="F7" s="460"/>
      <c r="G7" s="120" t="s">
        <v>155</v>
      </c>
      <c r="I7" s="117" t="s">
        <v>160</v>
      </c>
      <c r="J7" s="118" t="s">
        <v>153</v>
      </c>
      <c r="K7" s="119" t="s">
        <v>154</v>
      </c>
      <c r="L7" s="118" t="s">
        <v>152</v>
      </c>
      <c r="M7" s="460" t="s">
        <v>148</v>
      </c>
      <c r="N7" s="460"/>
      <c r="O7" s="120" t="s">
        <v>155</v>
      </c>
      <c r="Q7" s="117" t="s">
        <v>160</v>
      </c>
      <c r="R7" s="118" t="s">
        <v>153</v>
      </c>
      <c r="S7" s="119" t="s">
        <v>154</v>
      </c>
      <c r="T7" s="118" t="s">
        <v>152</v>
      </c>
      <c r="U7" s="460" t="s">
        <v>148</v>
      </c>
      <c r="V7" s="460"/>
      <c r="W7" s="120" t="s">
        <v>155</v>
      </c>
    </row>
    <row r="8" spans="1:23" ht="18" customHeight="1" x14ac:dyDescent="0.15">
      <c r="A8" s="477" t="s">
        <v>9</v>
      </c>
      <c r="B8" s="472" t="s">
        <v>162</v>
      </c>
      <c r="C8" s="473">
        <v>1800</v>
      </c>
      <c r="D8" s="248" t="s">
        <v>139</v>
      </c>
      <c r="E8" s="242"/>
      <c r="F8" s="249" t="s">
        <v>141</v>
      </c>
      <c r="G8" s="245">
        <f>C8*E8</f>
        <v>0</v>
      </c>
      <c r="H8" s="255"/>
      <c r="I8" s="477" t="s">
        <v>10</v>
      </c>
      <c r="J8" s="472" t="s">
        <v>179</v>
      </c>
      <c r="K8" s="257">
        <v>1800</v>
      </c>
      <c r="L8" s="248" t="s">
        <v>139</v>
      </c>
      <c r="M8" s="242"/>
      <c r="N8" s="249" t="s">
        <v>141</v>
      </c>
      <c r="O8" s="245">
        <f>K8*M8</f>
        <v>0</v>
      </c>
      <c r="P8" s="255"/>
      <c r="Q8" s="477" t="s">
        <v>5</v>
      </c>
      <c r="R8" s="472" t="s">
        <v>162</v>
      </c>
      <c r="S8" s="473">
        <v>1800</v>
      </c>
      <c r="T8" s="248" t="s">
        <v>139</v>
      </c>
      <c r="U8" s="242"/>
      <c r="V8" s="249" t="s">
        <v>141</v>
      </c>
      <c r="W8" s="245">
        <f>S8*U8</f>
        <v>0</v>
      </c>
    </row>
    <row r="9" spans="1:23" ht="18" customHeight="1" x14ac:dyDescent="0.15">
      <c r="A9" s="478"/>
      <c r="B9" s="470"/>
      <c r="C9" s="461"/>
      <c r="D9" s="250" t="s">
        <v>169</v>
      </c>
      <c r="E9" s="243"/>
      <c r="F9" s="251" t="s">
        <v>170</v>
      </c>
      <c r="G9" s="246">
        <f>C8*6*E9</f>
        <v>0</v>
      </c>
      <c r="H9" s="255"/>
      <c r="I9" s="478"/>
      <c r="J9" s="470"/>
      <c r="K9" s="258">
        <v>1500</v>
      </c>
      <c r="L9" s="250" t="s">
        <v>139</v>
      </c>
      <c r="M9" s="243"/>
      <c r="N9" s="251" t="s">
        <v>141</v>
      </c>
      <c r="O9" s="246">
        <f>K9*M9</f>
        <v>0</v>
      </c>
      <c r="P9" s="255"/>
      <c r="Q9" s="478"/>
      <c r="R9" s="470"/>
      <c r="S9" s="461"/>
      <c r="T9" s="250" t="s">
        <v>169</v>
      </c>
      <c r="U9" s="243"/>
      <c r="V9" s="251" t="s">
        <v>141</v>
      </c>
      <c r="W9" s="246">
        <f>S8*6*U9</f>
        <v>0</v>
      </c>
    </row>
    <row r="10" spans="1:23" ht="18" customHeight="1" x14ac:dyDescent="0.15">
      <c r="A10" s="478"/>
      <c r="B10" s="470"/>
      <c r="C10" s="258">
        <v>900</v>
      </c>
      <c r="D10" s="250" t="s">
        <v>139</v>
      </c>
      <c r="E10" s="243"/>
      <c r="F10" s="251" t="s">
        <v>141</v>
      </c>
      <c r="G10" s="246">
        <f>C10*E10</f>
        <v>0</v>
      </c>
      <c r="H10" s="255"/>
      <c r="I10" s="478"/>
      <c r="J10" s="470"/>
      <c r="K10" s="471">
        <v>750</v>
      </c>
      <c r="L10" s="250" t="s">
        <v>139</v>
      </c>
      <c r="M10" s="243"/>
      <c r="N10" s="251" t="s">
        <v>141</v>
      </c>
      <c r="O10" s="246">
        <f>K10*M10</f>
        <v>0</v>
      </c>
      <c r="P10" s="255"/>
      <c r="Q10" s="478"/>
      <c r="R10" s="470"/>
      <c r="S10" s="462">
        <v>720</v>
      </c>
      <c r="T10" s="250" t="s">
        <v>139</v>
      </c>
      <c r="U10" s="243"/>
      <c r="V10" s="251" t="s">
        <v>141</v>
      </c>
      <c r="W10" s="246">
        <f>S10*U10</f>
        <v>0</v>
      </c>
    </row>
    <row r="11" spans="1:23" ht="18" customHeight="1" x14ac:dyDescent="0.15">
      <c r="A11" s="478"/>
      <c r="B11" s="470"/>
      <c r="C11" s="471">
        <v>720</v>
      </c>
      <c r="D11" s="250" t="s">
        <v>139</v>
      </c>
      <c r="E11" s="243"/>
      <c r="F11" s="251" t="s">
        <v>141</v>
      </c>
      <c r="G11" s="246">
        <f>C11*E11</f>
        <v>0</v>
      </c>
      <c r="H11" s="255"/>
      <c r="I11" s="478"/>
      <c r="J11" s="470"/>
      <c r="K11" s="475"/>
      <c r="L11" s="250" t="s">
        <v>171</v>
      </c>
      <c r="M11" s="243"/>
      <c r="N11" s="251" t="s">
        <v>170</v>
      </c>
      <c r="O11" s="246">
        <f>K10*12*M11</f>
        <v>0</v>
      </c>
      <c r="P11" s="255"/>
      <c r="Q11" s="478"/>
      <c r="R11" s="470"/>
      <c r="S11" s="462"/>
      <c r="T11" s="250" t="s">
        <v>171</v>
      </c>
      <c r="U11" s="243"/>
      <c r="V11" s="251" t="s">
        <v>170</v>
      </c>
      <c r="W11" s="246">
        <f>S10*12*U11</f>
        <v>0</v>
      </c>
    </row>
    <row r="12" spans="1:23" ht="18" customHeight="1" x14ac:dyDescent="0.15">
      <c r="A12" s="478"/>
      <c r="B12" s="470"/>
      <c r="C12" s="461"/>
      <c r="D12" s="250" t="s">
        <v>171</v>
      </c>
      <c r="E12" s="243"/>
      <c r="F12" s="251" t="s">
        <v>170</v>
      </c>
      <c r="G12" s="246">
        <f>C11*12*E12</f>
        <v>0</v>
      </c>
      <c r="H12" s="255"/>
      <c r="I12" s="478"/>
      <c r="J12" s="470"/>
      <c r="K12" s="461"/>
      <c r="L12" s="250" t="s">
        <v>169</v>
      </c>
      <c r="M12" s="243"/>
      <c r="N12" s="251" t="s">
        <v>170</v>
      </c>
      <c r="O12" s="246">
        <f>K10*6*M12</f>
        <v>0</v>
      </c>
      <c r="P12" s="255"/>
      <c r="Q12" s="478"/>
      <c r="R12" s="470"/>
      <c r="S12" s="462">
        <v>640</v>
      </c>
      <c r="T12" s="250" t="s">
        <v>139</v>
      </c>
      <c r="U12" s="243"/>
      <c r="V12" s="251" t="s">
        <v>141</v>
      </c>
      <c r="W12" s="246">
        <f>S12*U12</f>
        <v>0</v>
      </c>
    </row>
    <row r="13" spans="1:23" ht="18" customHeight="1" x14ac:dyDescent="0.15">
      <c r="A13" s="478"/>
      <c r="B13" s="470"/>
      <c r="C13" s="258">
        <v>500</v>
      </c>
      <c r="D13" s="250" t="s">
        <v>139</v>
      </c>
      <c r="E13" s="243"/>
      <c r="F13" s="251" t="s">
        <v>141</v>
      </c>
      <c r="G13" s="246">
        <f t="shared" ref="G13:G16" si="0">C13*E13</f>
        <v>0</v>
      </c>
      <c r="H13" s="255"/>
      <c r="I13" s="478"/>
      <c r="J13" s="470"/>
      <c r="K13" s="471">
        <v>720</v>
      </c>
      <c r="L13" s="250" t="s">
        <v>139</v>
      </c>
      <c r="M13" s="243"/>
      <c r="N13" s="251" t="s">
        <v>141</v>
      </c>
      <c r="O13" s="246">
        <f>K13*M13</f>
        <v>0</v>
      </c>
      <c r="P13" s="255"/>
      <c r="Q13" s="478"/>
      <c r="R13" s="470"/>
      <c r="S13" s="462"/>
      <c r="T13" s="250" t="s">
        <v>171</v>
      </c>
      <c r="U13" s="243"/>
      <c r="V13" s="251" t="s">
        <v>170</v>
      </c>
      <c r="W13" s="246">
        <f>S12*12*U13</f>
        <v>0</v>
      </c>
    </row>
    <row r="14" spans="1:23" ht="18" customHeight="1" x14ac:dyDescent="0.15">
      <c r="A14" s="478"/>
      <c r="B14" s="470"/>
      <c r="C14" s="258">
        <v>300</v>
      </c>
      <c r="D14" s="250" t="s">
        <v>139</v>
      </c>
      <c r="E14" s="243"/>
      <c r="F14" s="251" t="s">
        <v>141</v>
      </c>
      <c r="G14" s="246">
        <f t="shared" si="0"/>
        <v>0</v>
      </c>
      <c r="H14" s="255"/>
      <c r="I14" s="478"/>
      <c r="J14" s="470"/>
      <c r="K14" s="475"/>
      <c r="L14" s="250" t="s">
        <v>171</v>
      </c>
      <c r="M14" s="243"/>
      <c r="N14" s="251" t="s">
        <v>170</v>
      </c>
      <c r="O14" s="246">
        <f>K13*12*M14</f>
        <v>0</v>
      </c>
      <c r="P14" s="255"/>
      <c r="Q14" s="478"/>
      <c r="R14" s="470"/>
      <c r="S14" s="462">
        <v>600</v>
      </c>
      <c r="T14" s="250" t="s">
        <v>139</v>
      </c>
      <c r="U14" s="243"/>
      <c r="V14" s="251" t="s">
        <v>141</v>
      </c>
      <c r="W14" s="246">
        <f>S14*U14</f>
        <v>0</v>
      </c>
    </row>
    <row r="15" spans="1:23" ht="18" customHeight="1" x14ac:dyDescent="0.15">
      <c r="A15" s="478"/>
      <c r="B15" s="470"/>
      <c r="C15" s="258">
        <v>200</v>
      </c>
      <c r="D15" s="250" t="s">
        <v>139</v>
      </c>
      <c r="E15" s="243"/>
      <c r="F15" s="251" t="s">
        <v>141</v>
      </c>
      <c r="G15" s="246">
        <f t="shared" si="0"/>
        <v>0</v>
      </c>
      <c r="H15" s="255"/>
      <c r="I15" s="478"/>
      <c r="J15" s="470"/>
      <c r="K15" s="461"/>
      <c r="L15" s="250" t="s">
        <v>169</v>
      </c>
      <c r="M15" s="243"/>
      <c r="N15" s="251" t="s">
        <v>170</v>
      </c>
      <c r="O15" s="246">
        <f>K13*6*M15</f>
        <v>0</v>
      </c>
      <c r="P15" s="255"/>
      <c r="Q15" s="478"/>
      <c r="R15" s="470"/>
      <c r="S15" s="462"/>
      <c r="T15" s="250" t="s">
        <v>171</v>
      </c>
      <c r="U15" s="243"/>
      <c r="V15" s="251" t="s">
        <v>170</v>
      </c>
      <c r="W15" s="246">
        <f>S14*12*U15</f>
        <v>0</v>
      </c>
    </row>
    <row r="16" spans="1:23" ht="18" customHeight="1" x14ac:dyDescent="0.15">
      <c r="A16" s="478"/>
      <c r="B16" s="470"/>
      <c r="C16" s="252">
        <v>180</v>
      </c>
      <c r="D16" s="250" t="s">
        <v>139</v>
      </c>
      <c r="E16" s="243"/>
      <c r="F16" s="251" t="s">
        <v>141</v>
      </c>
      <c r="G16" s="246">
        <f t="shared" si="0"/>
        <v>0</v>
      </c>
      <c r="H16" s="255"/>
      <c r="I16" s="478"/>
      <c r="J16" s="470"/>
      <c r="K16" s="258">
        <v>375</v>
      </c>
      <c r="L16" s="250" t="s">
        <v>139</v>
      </c>
      <c r="M16" s="243"/>
      <c r="N16" s="251" t="s">
        <v>141</v>
      </c>
      <c r="O16" s="246">
        <f t="shared" ref="O16:O31" si="1">K16*M16</f>
        <v>0</v>
      </c>
      <c r="P16" s="255"/>
      <c r="Q16" s="478"/>
      <c r="R16" s="470"/>
      <c r="S16" s="471">
        <v>500</v>
      </c>
      <c r="T16" s="250" t="s">
        <v>139</v>
      </c>
      <c r="U16" s="243"/>
      <c r="V16" s="251" t="s">
        <v>141</v>
      </c>
      <c r="W16" s="246">
        <f>S16*U16</f>
        <v>0</v>
      </c>
    </row>
    <row r="17" spans="1:23" ht="18" customHeight="1" x14ac:dyDescent="0.15">
      <c r="A17" s="478"/>
      <c r="B17" s="470"/>
      <c r="C17" s="240"/>
      <c r="D17" s="250" t="s">
        <v>139</v>
      </c>
      <c r="E17" s="243"/>
      <c r="F17" s="251" t="s">
        <v>141</v>
      </c>
      <c r="G17" s="246">
        <f t="shared" ref="G17:G21" si="2">C17*E17</f>
        <v>0</v>
      </c>
      <c r="H17" s="255"/>
      <c r="I17" s="478"/>
      <c r="J17" s="470"/>
      <c r="K17" s="258">
        <v>360</v>
      </c>
      <c r="L17" s="250" t="s">
        <v>139</v>
      </c>
      <c r="M17" s="243"/>
      <c r="N17" s="251" t="s">
        <v>141</v>
      </c>
      <c r="O17" s="246">
        <f t="shared" si="1"/>
        <v>0</v>
      </c>
      <c r="P17" s="255"/>
      <c r="Q17" s="478"/>
      <c r="R17" s="470"/>
      <c r="S17" s="461"/>
      <c r="T17" s="250" t="s">
        <v>171</v>
      </c>
      <c r="U17" s="243"/>
      <c r="V17" s="251" t="s">
        <v>170</v>
      </c>
      <c r="W17" s="246">
        <f>S16*12*U17</f>
        <v>0</v>
      </c>
    </row>
    <row r="18" spans="1:23" ht="18" customHeight="1" x14ac:dyDescent="0.15">
      <c r="A18" s="478"/>
      <c r="B18" s="470"/>
      <c r="C18" s="240"/>
      <c r="D18" s="250" t="s">
        <v>139</v>
      </c>
      <c r="E18" s="243"/>
      <c r="F18" s="251" t="s">
        <v>141</v>
      </c>
      <c r="G18" s="246">
        <f t="shared" si="2"/>
        <v>0</v>
      </c>
      <c r="H18" s="255"/>
      <c r="I18" s="478"/>
      <c r="J18" s="470"/>
      <c r="K18" s="258">
        <v>200</v>
      </c>
      <c r="L18" s="250" t="s">
        <v>139</v>
      </c>
      <c r="M18" s="243"/>
      <c r="N18" s="251" t="s">
        <v>141</v>
      </c>
      <c r="O18" s="246">
        <f t="shared" si="1"/>
        <v>0</v>
      </c>
      <c r="P18" s="255"/>
      <c r="Q18" s="478"/>
      <c r="R18" s="470"/>
      <c r="S18" s="252">
        <v>360</v>
      </c>
      <c r="T18" s="250" t="s">
        <v>139</v>
      </c>
      <c r="U18" s="243"/>
      <c r="V18" s="251" t="s">
        <v>141</v>
      </c>
      <c r="W18" s="246">
        <f>S18*U18</f>
        <v>0</v>
      </c>
    </row>
    <row r="19" spans="1:23" ht="18" customHeight="1" x14ac:dyDescent="0.15">
      <c r="A19" s="478"/>
      <c r="B19" s="466"/>
      <c r="C19" s="240"/>
      <c r="D19" s="250" t="s">
        <v>139</v>
      </c>
      <c r="E19" s="243"/>
      <c r="F19" s="251" t="s">
        <v>141</v>
      </c>
      <c r="G19" s="246">
        <f t="shared" si="2"/>
        <v>0</v>
      </c>
      <c r="H19" s="255"/>
      <c r="I19" s="478"/>
      <c r="J19" s="470"/>
      <c r="K19" s="240"/>
      <c r="L19" s="250" t="s">
        <v>139</v>
      </c>
      <c r="M19" s="243"/>
      <c r="N19" s="251" t="s">
        <v>141</v>
      </c>
      <c r="O19" s="246">
        <f t="shared" si="1"/>
        <v>0</v>
      </c>
      <c r="P19" s="255"/>
      <c r="Q19" s="478"/>
      <c r="R19" s="470"/>
      <c r="S19" s="471">
        <v>180</v>
      </c>
      <c r="T19" s="250" t="s">
        <v>139</v>
      </c>
      <c r="U19" s="243"/>
      <c r="V19" s="251" t="s">
        <v>141</v>
      </c>
      <c r="W19" s="246">
        <f>S19*U19</f>
        <v>0</v>
      </c>
    </row>
    <row r="20" spans="1:23" ht="18" customHeight="1" x14ac:dyDescent="0.15">
      <c r="A20" s="478"/>
      <c r="B20" s="469" t="s">
        <v>163</v>
      </c>
      <c r="C20" s="259">
        <v>4000</v>
      </c>
      <c r="D20" s="250" t="s">
        <v>144</v>
      </c>
      <c r="E20" s="243"/>
      <c r="F20" s="251" t="s">
        <v>141</v>
      </c>
      <c r="G20" s="246">
        <f t="shared" si="2"/>
        <v>0</v>
      </c>
      <c r="H20" s="255"/>
      <c r="I20" s="478"/>
      <c r="J20" s="470"/>
      <c r="K20" s="240"/>
      <c r="L20" s="250" t="s">
        <v>144</v>
      </c>
      <c r="M20" s="243"/>
      <c r="N20" s="251" t="s">
        <v>141</v>
      </c>
      <c r="O20" s="246">
        <f t="shared" si="1"/>
        <v>0</v>
      </c>
      <c r="P20" s="255"/>
      <c r="Q20" s="478"/>
      <c r="R20" s="470"/>
      <c r="S20" s="461"/>
      <c r="T20" s="250" t="s">
        <v>146</v>
      </c>
      <c r="U20" s="243"/>
      <c r="V20" s="251" t="s">
        <v>170</v>
      </c>
      <c r="W20" s="246">
        <f>S19*20*U20</f>
        <v>0</v>
      </c>
    </row>
    <row r="21" spans="1:23" ht="18" customHeight="1" x14ac:dyDescent="0.15">
      <c r="A21" s="478"/>
      <c r="B21" s="470"/>
      <c r="C21" s="259">
        <v>3600</v>
      </c>
      <c r="D21" s="250" t="s">
        <v>144</v>
      </c>
      <c r="E21" s="243"/>
      <c r="F21" s="251" t="s">
        <v>141</v>
      </c>
      <c r="G21" s="246">
        <f t="shared" si="2"/>
        <v>0</v>
      </c>
      <c r="H21" s="255"/>
      <c r="I21" s="478"/>
      <c r="J21" s="470"/>
      <c r="K21" s="240"/>
      <c r="L21" s="250" t="s">
        <v>144</v>
      </c>
      <c r="M21" s="243"/>
      <c r="N21" s="251" t="s">
        <v>141</v>
      </c>
      <c r="O21" s="246">
        <f t="shared" si="1"/>
        <v>0</v>
      </c>
      <c r="P21" s="255"/>
      <c r="Q21" s="478"/>
      <c r="R21" s="470"/>
      <c r="S21" s="240"/>
      <c r="T21" s="250" t="s">
        <v>144</v>
      </c>
      <c r="U21" s="243"/>
      <c r="V21" s="251" t="s">
        <v>141</v>
      </c>
      <c r="W21" s="246">
        <f t="shared" ref="W21:W40" si="3">S21*U21</f>
        <v>0</v>
      </c>
    </row>
    <row r="22" spans="1:23" ht="18" customHeight="1" x14ac:dyDescent="0.15">
      <c r="A22" s="478"/>
      <c r="B22" s="470"/>
      <c r="C22" s="471">
        <v>3000</v>
      </c>
      <c r="D22" s="250" t="s">
        <v>144</v>
      </c>
      <c r="E22" s="243"/>
      <c r="F22" s="251" t="s">
        <v>141</v>
      </c>
      <c r="G22" s="246">
        <f>C22*E22</f>
        <v>0</v>
      </c>
      <c r="H22" s="255"/>
      <c r="I22" s="478"/>
      <c r="J22" s="469" t="s">
        <v>163</v>
      </c>
      <c r="K22" s="258">
        <v>3000</v>
      </c>
      <c r="L22" s="250" t="s">
        <v>144</v>
      </c>
      <c r="M22" s="243"/>
      <c r="N22" s="251" t="s">
        <v>141</v>
      </c>
      <c r="O22" s="246">
        <f t="shared" si="1"/>
        <v>0</v>
      </c>
      <c r="P22" s="255"/>
      <c r="Q22" s="478"/>
      <c r="R22" s="470"/>
      <c r="S22" s="243"/>
      <c r="T22" s="250" t="s">
        <v>144</v>
      </c>
      <c r="U22" s="243"/>
      <c r="V22" s="251" t="s">
        <v>141</v>
      </c>
      <c r="W22" s="246">
        <f t="shared" si="3"/>
        <v>0</v>
      </c>
    </row>
    <row r="23" spans="1:23" ht="18" customHeight="1" x14ac:dyDescent="0.15">
      <c r="A23" s="478"/>
      <c r="B23" s="470"/>
      <c r="C23" s="461"/>
      <c r="D23" s="250" t="s">
        <v>172</v>
      </c>
      <c r="E23" s="243"/>
      <c r="F23" s="251" t="s">
        <v>143</v>
      </c>
      <c r="G23" s="246">
        <f>C22*4*E23</f>
        <v>0</v>
      </c>
      <c r="H23" s="255"/>
      <c r="I23" s="478"/>
      <c r="J23" s="470"/>
      <c r="K23" s="258">
        <v>2000</v>
      </c>
      <c r="L23" s="250" t="s">
        <v>144</v>
      </c>
      <c r="M23" s="243"/>
      <c r="N23" s="251" t="s">
        <v>141</v>
      </c>
      <c r="O23" s="246">
        <f t="shared" si="1"/>
        <v>0</v>
      </c>
      <c r="P23" s="255"/>
      <c r="Q23" s="478"/>
      <c r="R23" s="470"/>
      <c r="S23" s="243"/>
      <c r="T23" s="250" t="s">
        <v>144</v>
      </c>
      <c r="U23" s="243"/>
      <c r="V23" s="251" t="s">
        <v>141</v>
      </c>
      <c r="W23" s="246">
        <f t="shared" si="3"/>
        <v>0</v>
      </c>
    </row>
    <row r="24" spans="1:23" ht="18" customHeight="1" x14ac:dyDescent="0.15">
      <c r="A24" s="478"/>
      <c r="B24" s="470"/>
      <c r="C24" s="471">
        <v>2000</v>
      </c>
      <c r="D24" s="250" t="s">
        <v>144</v>
      </c>
      <c r="E24" s="243"/>
      <c r="F24" s="251" t="s">
        <v>141</v>
      </c>
      <c r="G24" s="246">
        <f>C24*E24</f>
        <v>0</v>
      </c>
      <c r="H24" s="255"/>
      <c r="I24" s="478"/>
      <c r="J24" s="470"/>
      <c r="K24" s="252">
        <v>1800</v>
      </c>
      <c r="L24" s="250" t="s">
        <v>144</v>
      </c>
      <c r="M24" s="243"/>
      <c r="N24" s="251" t="s">
        <v>141</v>
      </c>
      <c r="O24" s="246">
        <f t="shared" si="1"/>
        <v>0</v>
      </c>
      <c r="P24" s="255"/>
      <c r="Q24" s="478"/>
      <c r="R24" s="470"/>
      <c r="S24" s="240"/>
      <c r="T24" s="250" t="s">
        <v>144</v>
      </c>
      <c r="U24" s="243"/>
      <c r="V24" s="251" t="s">
        <v>141</v>
      </c>
      <c r="W24" s="246">
        <f t="shared" si="3"/>
        <v>0</v>
      </c>
    </row>
    <row r="25" spans="1:23" ht="18" customHeight="1" x14ac:dyDescent="0.15">
      <c r="A25" s="478"/>
      <c r="B25" s="470"/>
      <c r="C25" s="461"/>
      <c r="D25" s="250" t="s">
        <v>169</v>
      </c>
      <c r="E25" s="243"/>
      <c r="F25" s="251" t="s">
        <v>143</v>
      </c>
      <c r="G25" s="246">
        <f>C24*6*E25</f>
        <v>0</v>
      </c>
      <c r="H25" s="255"/>
      <c r="I25" s="478"/>
      <c r="J25" s="470"/>
      <c r="K25" s="252">
        <v>500</v>
      </c>
      <c r="L25" s="250" t="s">
        <v>144</v>
      </c>
      <c r="M25" s="243"/>
      <c r="N25" s="251" t="s">
        <v>141</v>
      </c>
      <c r="O25" s="246">
        <f t="shared" si="1"/>
        <v>0</v>
      </c>
      <c r="P25" s="255"/>
      <c r="Q25" s="478"/>
      <c r="R25" s="470"/>
      <c r="S25" s="240"/>
      <c r="T25" s="250" t="s">
        <v>144</v>
      </c>
      <c r="U25" s="243"/>
      <c r="V25" s="251" t="s">
        <v>141</v>
      </c>
      <c r="W25" s="246">
        <f t="shared" si="3"/>
        <v>0</v>
      </c>
    </row>
    <row r="26" spans="1:23" ht="18" customHeight="1" x14ac:dyDescent="0.15">
      <c r="A26" s="478"/>
      <c r="B26" s="470"/>
      <c r="C26" s="471">
        <v>1800</v>
      </c>
      <c r="D26" s="250" t="s">
        <v>144</v>
      </c>
      <c r="E26" s="243"/>
      <c r="F26" s="251" t="s">
        <v>141</v>
      </c>
      <c r="G26" s="246">
        <f>C26*E26</f>
        <v>0</v>
      </c>
      <c r="H26" s="255"/>
      <c r="I26" s="478"/>
      <c r="J26" s="470"/>
      <c r="K26" s="243"/>
      <c r="L26" s="250" t="s">
        <v>144</v>
      </c>
      <c r="M26" s="243"/>
      <c r="N26" s="251" t="s">
        <v>141</v>
      </c>
      <c r="O26" s="246">
        <f t="shared" si="1"/>
        <v>0</v>
      </c>
      <c r="P26" s="255"/>
      <c r="Q26" s="478"/>
      <c r="R26" s="470"/>
      <c r="S26" s="243"/>
      <c r="T26" s="250" t="s">
        <v>144</v>
      </c>
      <c r="U26" s="243"/>
      <c r="V26" s="251" t="s">
        <v>141</v>
      </c>
      <c r="W26" s="246">
        <f t="shared" si="3"/>
        <v>0</v>
      </c>
    </row>
    <row r="27" spans="1:23" ht="18" customHeight="1" x14ac:dyDescent="0.15">
      <c r="A27" s="478"/>
      <c r="B27" s="470"/>
      <c r="C27" s="461"/>
      <c r="D27" s="250" t="s">
        <v>169</v>
      </c>
      <c r="E27" s="243"/>
      <c r="F27" s="251" t="s">
        <v>143</v>
      </c>
      <c r="G27" s="246">
        <f>C26*6*E27</f>
        <v>0</v>
      </c>
      <c r="H27" s="255"/>
      <c r="I27" s="478"/>
      <c r="J27" s="470"/>
      <c r="K27" s="243"/>
      <c r="L27" s="250" t="s">
        <v>144</v>
      </c>
      <c r="M27" s="243"/>
      <c r="N27" s="251" t="s">
        <v>141</v>
      </c>
      <c r="O27" s="246">
        <f t="shared" si="1"/>
        <v>0</v>
      </c>
      <c r="P27" s="255"/>
      <c r="Q27" s="478"/>
      <c r="R27" s="470"/>
      <c r="S27" s="243"/>
      <c r="T27" s="250" t="s">
        <v>144</v>
      </c>
      <c r="U27" s="243"/>
      <c r="V27" s="251" t="s">
        <v>141</v>
      </c>
      <c r="W27" s="246">
        <f t="shared" si="3"/>
        <v>0</v>
      </c>
    </row>
    <row r="28" spans="1:23" ht="18" customHeight="1" x14ac:dyDescent="0.15">
      <c r="A28" s="478"/>
      <c r="B28" s="470"/>
      <c r="C28" s="252">
        <v>900</v>
      </c>
      <c r="D28" s="250" t="s">
        <v>144</v>
      </c>
      <c r="E28" s="243"/>
      <c r="F28" s="251" t="s">
        <v>141</v>
      </c>
      <c r="G28" s="246">
        <f t="shared" ref="G28:G34" si="4">C28*E28</f>
        <v>0</v>
      </c>
      <c r="H28" s="255"/>
      <c r="I28" s="478"/>
      <c r="J28" s="470"/>
      <c r="K28" s="240"/>
      <c r="L28" s="250" t="s">
        <v>144</v>
      </c>
      <c r="M28" s="243"/>
      <c r="N28" s="251" t="s">
        <v>141</v>
      </c>
      <c r="O28" s="246">
        <f t="shared" si="1"/>
        <v>0</v>
      </c>
      <c r="P28" s="255"/>
      <c r="Q28" s="478"/>
      <c r="R28" s="470"/>
      <c r="S28" s="240"/>
      <c r="T28" s="250" t="s">
        <v>144</v>
      </c>
      <c r="U28" s="243"/>
      <c r="V28" s="251" t="s">
        <v>141</v>
      </c>
      <c r="W28" s="246">
        <f t="shared" si="3"/>
        <v>0</v>
      </c>
    </row>
    <row r="29" spans="1:23" ht="18" customHeight="1" x14ac:dyDescent="0.15">
      <c r="A29" s="478"/>
      <c r="B29" s="470"/>
      <c r="C29" s="240"/>
      <c r="D29" s="250" t="s">
        <v>144</v>
      </c>
      <c r="E29" s="243"/>
      <c r="F29" s="251" t="s">
        <v>141</v>
      </c>
      <c r="G29" s="246">
        <f t="shared" si="4"/>
        <v>0</v>
      </c>
      <c r="H29" s="255"/>
      <c r="I29" s="478"/>
      <c r="J29" s="466"/>
      <c r="K29" s="240"/>
      <c r="L29" s="250" t="s">
        <v>144</v>
      </c>
      <c r="M29" s="243"/>
      <c r="N29" s="251" t="s">
        <v>141</v>
      </c>
      <c r="O29" s="246">
        <f t="shared" si="1"/>
        <v>0</v>
      </c>
      <c r="P29" s="255"/>
      <c r="Q29" s="478"/>
      <c r="R29" s="466"/>
      <c r="S29" s="240"/>
      <c r="T29" s="250" t="s">
        <v>144</v>
      </c>
      <c r="U29" s="243"/>
      <c r="V29" s="251" t="s">
        <v>141</v>
      </c>
      <c r="W29" s="246">
        <f t="shared" si="3"/>
        <v>0</v>
      </c>
    </row>
    <row r="30" spans="1:23" ht="18" customHeight="1" x14ac:dyDescent="0.15">
      <c r="A30" s="478"/>
      <c r="B30" s="470"/>
      <c r="C30" s="240"/>
      <c r="D30" s="250" t="s">
        <v>144</v>
      </c>
      <c r="E30" s="243"/>
      <c r="F30" s="251" t="s">
        <v>141</v>
      </c>
      <c r="G30" s="246">
        <f t="shared" si="4"/>
        <v>0</v>
      </c>
      <c r="H30" s="255"/>
      <c r="I30" s="478"/>
      <c r="J30" s="469" t="s">
        <v>263</v>
      </c>
      <c r="K30" s="252">
        <v>1800</v>
      </c>
      <c r="L30" s="250" t="s">
        <v>144</v>
      </c>
      <c r="M30" s="243"/>
      <c r="N30" s="251" t="s">
        <v>141</v>
      </c>
      <c r="O30" s="246">
        <f t="shared" si="1"/>
        <v>0</v>
      </c>
      <c r="P30" s="255"/>
      <c r="Q30" s="478"/>
      <c r="R30" s="469" t="s">
        <v>19</v>
      </c>
      <c r="S30" s="240"/>
      <c r="T30" s="250" t="s">
        <v>144</v>
      </c>
      <c r="U30" s="243"/>
      <c r="V30" s="251" t="s">
        <v>141</v>
      </c>
      <c r="W30" s="246">
        <f t="shared" si="3"/>
        <v>0</v>
      </c>
    </row>
    <row r="31" spans="1:23" ht="18" customHeight="1" x14ac:dyDescent="0.15">
      <c r="A31" s="478"/>
      <c r="B31" s="470"/>
      <c r="C31" s="240"/>
      <c r="D31" s="250" t="s">
        <v>144</v>
      </c>
      <c r="E31" s="243"/>
      <c r="F31" s="251" t="s">
        <v>141</v>
      </c>
      <c r="G31" s="246">
        <f t="shared" si="4"/>
        <v>0</v>
      </c>
      <c r="H31" s="255"/>
      <c r="I31" s="478"/>
      <c r="J31" s="470"/>
      <c r="K31" s="471">
        <v>1500</v>
      </c>
      <c r="L31" s="250" t="s">
        <v>144</v>
      </c>
      <c r="M31" s="243"/>
      <c r="N31" s="251" t="s">
        <v>141</v>
      </c>
      <c r="O31" s="246">
        <f t="shared" si="1"/>
        <v>0</v>
      </c>
      <c r="P31" s="255"/>
      <c r="Q31" s="478"/>
      <c r="R31" s="470"/>
      <c r="S31" s="243"/>
      <c r="T31" s="250" t="s">
        <v>144</v>
      </c>
      <c r="U31" s="243"/>
      <c r="V31" s="251" t="s">
        <v>141</v>
      </c>
      <c r="W31" s="246">
        <f t="shared" si="3"/>
        <v>0</v>
      </c>
    </row>
    <row r="32" spans="1:23" ht="18" customHeight="1" x14ac:dyDescent="0.15">
      <c r="A32" s="478"/>
      <c r="B32" s="466"/>
      <c r="C32" s="240"/>
      <c r="D32" s="250" t="s">
        <v>144</v>
      </c>
      <c r="E32" s="243"/>
      <c r="F32" s="251" t="s">
        <v>141</v>
      </c>
      <c r="G32" s="246">
        <f t="shared" si="4"/>
        <v>0</v>
      </c>
      <c r="H32" s="255"/>
      <c r="I32" s="478"/>
      <c r="J32" s="470"/>
      <c r="K32" s="461"/>
      <c r="L32" s="250" t="s">
        <v>169</v>
      </c>
      <c r="M32" s="243"/>
      <c r="N32" s="251" t="s">
        <v>170</v>
      </c>
      <c r="O32" s="246">
        <f>K31*6*M32</f>
        <v>0</v>
      </c>
      <c r="P32" s="255"/>
      <c r="Q32" s="478"/>
      <c r="R32" s="470"/>
      <c r="S32" s="243"/>
      <c r="T32" s="250" t="s">
        <v>144</v>
      </c>
      <c r="U32" s="243"/>
      <c r="V32" s="251" t="s">
        <v>141</v>
      </c>
      <c r="W32" s="246">
        <f t="shared" si="3"/>
        <v>0</v>
      </c>
    </row>
    <row r="33" spans="1:23" ht="18" customHeight="1" x14ac:dyDescent="0.15">
      <c r="A33" s="478"/>
      <c r="B33" s="467" t="s">
        <v>19</v>
      </c>
      <c r="C33" s="252">
        <v>18000</v>
      </c>
      <c r="D33" s="250" t="s">
        <v>173</v>
      </c>
      <c r="E33" s="243"/>
      <c r="F33" s="251" t="s">
        <v>174</v>
      </c>
      <c r="G33" s="246">
        <f t="shared" si="4"/>
        <v>0</v>
      </c>
      <c r="H33" s="255"/>
      <c r="I33" s="478"/>
      <c r="J33" s="470"/>
      <c r="K33" s="471">
        <v>720</v>
      </c>
      <c r="L33" s="250" t="s">
        <v>144</v>
      </c>
      <c r="M33" s="243"/>
      <c r="N33" s="251" t="s">
        <v>141</v>
      </c>
      <c r="O33" s="246">
        <f>K33*M33</f>
        <v>0</v>
      </c>
      <c r="P33" s="255"/>
      <c r="Q33" s="478"/>
      <c r="R33" s="470"/>
      <c r="S33" s="243"/>
      <c r="T33" s="250" t="s">
        <v>144</v>
      </c>
      <c r="U33" s="243"/>
      <c r="V33" s="251" t="s">
        <v>141</v>
      </c>
      <c r="W33" s="246">
        <f t="shared" si="3"/>
        <v>0</v>
      </c>
    </row>
    <row r="34" spans="1:23" ht="18" customHeight="1" x14ac:dyDescent="0.15">
      <c r="A34" s="478"/>
      <c r="B34" s="467"/>
      <c r="C34" s="252">
        <v>72000</v>
      </c>
      <c r="D34" s="250" t="s">
        <v>151</v>
      </c>
      <c r="E34" s="243"/>
      <c r="F34" s="251" t="s">
        <v>141</v>
      </c>
      <c r="G34" s="246">
        <f t="shared" si="4"/>
        <v>0</v>
      </c>
      <c r="H34" s="255"/>
      <c r="I34" s="478"/>
      <c r="J34" s="470"/>
      <c r="K34" s="461"/>
      <c r="L34" s="250" t="s">
        <v>171</v>
      </c>
      <c r="M34" s="243"/>
      <c r="N34" s="251" t="s">
        <v>170</v>
      </c>
      <c r="O34" s="246">
        <f>K33*12*M34</f>
        <v>0</v>
      </c>
      <c r="P34" s="255"/>
      <c r="Q34" s="478"/>
      <c r="R34" s="470"/>
      <c r="S34" s="243"/>
      <c r="T34" s="250" t="s">
        <v>144</v>
      </c>
      <c r="U34" s="243"/>
      <c r="V34" s="251" t="s">
        <v>141</v>
      </c>
      <c r="W34" s="246">
        <f t="shared" si="3"/>
        <v>0</v>
      </c>
    </row>
    <row r="35" spans="1:23" ht="18" customHeight="1" x14ac:dyDescent="0.15">
      <c r="A35" s="478"/>
      <c r="B35" s="467"/>
      <c r="C35" s="252">
        <v>36000</v>
      </c>
      <c r="D35" s="250" t="s">
        <v>151</v>
      </c>
      <c r="E35" s="243"/>
      <c r="F35" s="251" t="s">
        <v>141</v>
      </c>
      <c r="G35" s="246">
        <f t="shared" ref="G35:G40" si="5">C35*E35</f>
        <v>0</v>
      </c>
      <c r="H35" s="255"/>
      <c r="I35" s="478"/>
      <c r="J35" s="470"/>
      <c r="K35" s="240"/>
      <c r="L35" s="250" t="s">
        <v>144</v>
      </c>
      <c r="M35" s="243"/>
      <c r="N35" s="251" t="s">
        <v>141</v>
      </c>
      <c r="O35" s="246">
        <f t="shared" ref="O35:O40" si="6">K35*M35</f>
        <v>0</v>
      </c>
      <c r="P35" s="255"/>
      <c r="Q35" s="478"/>
      <c r="R35" s="470"/>
      <c r="S35" s="240"/>
      <c r="T35" s="250" t="s">
        <v>144</v>
      </c>
      <c r="U35" s="243"/>
      <c r="V35" s="251" t="s">
        <v>141</v>
      </c>
      <c r="W35" s="246">
        <f t="shared" si="3"/>
        <v>0</v>
      </c>
    </row>
    <row r="36" spans="1:23" ht="18" customHeight="1" x14ac:dyDescent="0.15">
      <c r="A36" s="478"/>
      <c r="B36" s="467"/>
      <c r="C36" s="240"/>
      <c r="D36" s="250" t="s">
        <v>144</v>
      </c>
      <c r="E36" s="243"/>
      <c r="F36" s="251" t="s">
        <v>141</v>
      </c>
      <c r="G36" s="246">
        <f t="shared" si="5"/>
        <v>0</v>
      </c>
      <c r="H36" s="255"/>
      <c r="I36" s="478"/>
      <c r="J36" s="470"/>
      <c r="K36" s="240"/>
      <c r="L36" s="250" t="s">
        <v>144</v>
      </c>
      <c r="M36" s="243"/>
      <c r="N36" s="251" t="s">
        <v>141</v>
      </c>
      <c r="O36" s="246">
        <f t="shared" si="6"/>
        <v>0</v>
      </c>
      <c r="P36" s="255"/>
      <c r="Q36" s="478"/>
      <c r="R36" s="470"/>
      <c r="S36" s="240"/>
      <c r="T36" s="250" t="s">
        <v>144</v>
      </c>
      <c r="U36" s="243"/>
      <c r="V36" s="251" t="s">
        <v>141</v>
      </c>
      <c r="W36" s="246">
        <f t="shared" si="3"/>
        <v>0</v>
      </c>
    </row>
    <row r="37" spans="1:23" ht="18" customHeight="1" x14ac:dyDescent="0.15">
      <c r="A37" s="478"/>
      <c r="B37" s="467"/>
      <c r="C37" s="240"/>
      <c r="D37" s="250" t="s">
        <v>144</v>
      </c>
      <c r="E37" s="243"/>
      <c r="F37" s="251" t="s">
        <v>141</v>
      </c>
      <c r="G37" s="246">
        <f t="shared" si="5"/>
        <v>0</v>
      </c>
      <c r="H37" s="255"/>
      <c r="I37" s="478"/>
      <c r="J37" s="470"/>
      <c r="K37" s="240"/>
      <c r="L37" s="250" t="s">
        <v>144</v>
      </c>
      <c r="M37" s="243"/>
      <c r="N37" s="251" t="s">
        <v>141</v>
      </c>
      <c r="O37" s="246">
        <f t="shared" si="6"/>
        <v>0</v>
      </c>
      <c r="P37" s="255"/>
      <c r="Q37" s="478"/>
      <c r="R37" s="470"/>
      <c r="S37" s="240"/>
      <c r="T37" s="250" t="s">
        <v>144</v>
      </c>
      <c r="U37" s="243"/>
      <c r="V37" s="251" t="s">
        <v>141</v>
      </c>
      <c r="W37" s="246">
        <f t="shared" si="3"/>
        <v>0</v>
      </c>
    </row>
    <row r="38" spans="1:23" ht="18" customHeight="1" x14ac:dyDescent="0.15">
      <c r="A38" s="478"/>
      <c r="B38" s="467"/>
      <c r="C38" s="240"/>
      <c r="D38" s="250" t="s">
        <v>144</v>
      </c>
      <c r="E38" s="243"/>
      <c r="F38" s="251" t="s">
        <v>141</v>
      </c>
      <c r="G38" s="246">
        <f t="shared" si="5"/>
        <v>0</v>
      </c>
      <c r="H38" s="255"/>
      <c r="I38" s="478"/>
      <c r="J38" s="470"/>
      <c r="K38" s="240"/>
      <c r="L38" s="250" t="s">
        <v>144</v>
      </c>
      <c r="M38" s="243"/>
      <c r="N38" s="251" t="s">
        <v>141</v>
      </c>
      <c r="O38" s="246">
        <f t="shared" si="6"/>
        <v>0</v>
      </c>
      <c r="P38" s="255"/>
      <c r="Q38" s="478"/>
      <c r="R38" s="470"/>
      <c r="S38" s="240"/>
      <c r="T38" s="250" t="s">
        <v>144</v>
      </c>
      <c r="U38" s="243"/>
      <c r="V38" s="251" t="s">
        <v>141</v>
      </c>
      <c r="W38" s="246">
        <f t="shared" si="3"/>
        <v>0</v>
      </c>
    </row>
    <row r="39" spans="1:23" ht="18" customHeight="1" x14ac:dyDescent="0.15">
      <c r="A39" s="478"/>
      <c r="B39" s="467"/>
      <c r="C39" s="240"/>
      <c r="D39" s="250" t="s">
        <v>144</v>
      </c>
      <c r="E39" s="243"/>
      <c r="F39" s="251" t="s">
        <v>141</v>
      </c>
      <c r="G39" s="246">
        <f t="shared" si="5"/>
        <v>0</v>
      </c>
      <c r="H39" s="255"/>
      <c r="I39" s="478"/>
      <c r="J39" s="470"/>
      <c r="K39" s="240"/>
      <c r="L39" s="250" t="s">
        <v>144</v>
      </c>
      <c r="M39" s="243"/>
      <c r="N39" s="251" t="s">
        <v>141</v>
      </c>
      <c r="O39" s="246">
        <f t="shared" si="6"/>
        <v>0</v>
      </c>
      <c r="P39" s="255"/>
      <c r="Q39" s="478"/>
      <c r="R39" s="470"/>
      <c r="S39" s="240"/>
      <c r="T39" s="250" t="s">
        <v>144</v>
      </c>
      <c r="U39" s="243"/>
      <c r="V39" s="251" t="s">
        <v>141</v>
      </c>
      <c r="W39" s="246">
        <f t="shared" si="3"/>
        <v>0</v>
      </c>
    </row>
    <row r="40" spans="1:23" ht="18" customHeight="1" x14ac:dyDescent="0.15">
      <c r="A40" s="479"/>
      <c r="B40" s="468"/>
      <c r="C40" s="241"/>
      <c r="D40" s="253" t="s">
        <v>144</v>
      </c>
      <c r="E40" s="244"/>
      <c r="F40" s="254" t="s">
        <v>141</v>
      </c>
      <c r="G40" s="247">
        <f t="shared" si="5"/>
        <v>0</v>
      </c>
      <c r="H40" s="255"/>
      <c r="I40" s="479"/>
      <c r="J40" s="474"/>
      <c r="K40" s="241"/>
      <c r="L40" s="253" t="s">
        <v>144</v>
      </c>
      <c r="M40" s="244"/>
      <c r="N40" s="254" t="s">
        <v>141</v>
      </c>
      <c r="O40" s="247">
        <f t="shared" si="6"/>
        <v>0</v>
      </c>
      <c r="P40" s="255"/>
      <c r="Q40" s="479"/>
      <c r="R40" s="474"/>
      <c r="S40" s="241"/>
      <c r="T40" s="253" t="s">
        <v>144</v>
      </c>
      <c r="U40" s="244"/>
      <c r="V40" s="254" t="s">
        <v>141</v>
      </c>
      <c r="W40" s="247">
        <f t="shared" si="3"/>
        <v>0</v>
      </c>
    </row>
    <row r="41" spans="1:23" x14ac:dyDescent="0.15">
      <c r="G41" s="22" t="str">
        <f>簡易判定表!E28</f>
        <v>・</v>
      </c>
      <c r="O41" s="22" t="str">
        <f>簡易判定表!E28</f>
        <v>・</v>
      </c>
      <c r="W41" s="22" t="str">
        <f>簡易判定表!E28</f>
        <v>・</v>
      </c>
    </row>
  </sheetData>
  <sheetProtection algorithmName="SHA-512" hashValue="avf4QoEM1DlZJBbp9bL9wEqJJSEUyycoqiuwqyEILPgtYYPtaWFnsfeURL3yu7VJYoJ1yKTtEoB3JL5gFnCHeA==" saltValue="3Qc3iHr179a9MC0LM/irlw==" spinCount="100000" sheet="1" objects="1" scenarios="1"/>
  <mergeCells count="50">
    <mergeCell ref="Q1:W1"/>
    <mergeCell ref="Q2:S2"/>
    <mergeCell ref="T2:W2"/>
    <mergeCell ref="Q3:S3"/>
    <mergeCell ref="T3:W3"/>
    <mergeCell ref="V5:W5"/>
    <mergeCell ref="K10:K12"/>
    <mergeCell ref="J8:J21"/>
    <mergeCell ref="S14:S15"/>
    <mergeCell ref="S12:S13"/>
    <mergeCell ref="S10:S11"/>
    <mergeCell ref="S8:S9"/>
    <mergeCell ref="R8:R29"/>
    <mergeCell ref="U7:V7"/>
    <mergeCell ref="L5:M5"/>
    <mergeCell ref="N5:O5"/>
    <mergeCell ref="S19:S20"/>
    <mergeCell ref="S16:S17"/>
    <mergeCell ref="I8:I40"/>
    <mergeCell ref="M7:N7"/>
    <mergeCell ref="T5:U5"/>
    <mergeCell ref="R30:R40"/>
    <mergeCell ref="Q8:Q40"/>
    <mergeCell ref="A1:G1"/>
    <mergeCell ref="K31:K32"/>
    <mergeCell ref="K33:K34"/>
    <mergeCell ref="J30:J40"/>
    <mergeCell ref="K13:K15"/>
    <mergeCell ref="J22:J29"/>
    <mergeCell ref="A3:C3"/>
    <mergeCell ref="D3:G3"/>
    <mergeCell ref="A2:C2"/>
    <mergeCell ref="D2:G2"/>
    <mergeCell ref="I1:O1"/>
    <mergeCell ref="I2:K2"/>
    <mergeCell ref="L2:O2"/>
    <mergeCell ref="A8:A40"/>
    <mergeCell ref="I3:K3"/>
    <mergeCell ref="L3:O3"/>
    <mergeCell ref="E7:F7"/>
    <mergeCell ref="D5:E5"/>
    <mergeCell ref="F5:G5"/>
    <mergeCell ref="C8:C9"/>
    <mergeCell ref="C11:C12"/>
    <mergeCell ref="B33:B40"/>
    <mergeCell ref="B20:B32"/>
    <mergeCell ref="C24:C25"/>
    <mergeCell ref="C26:C27"/>
    <mergeCell ref="B8:B19"/>
    <mergeCell ref="C22:C23"/>
  </mergeCells>
  <phoneticPr fontId="2"/>
  <dataValidations count="1">
    <dataValidation type="whole" imeMode="off" operator="greaterThan" allowBlank="1" showInputMessage="1" showErrorMessage="1" sqref="U8:U40 S21:S40 M8:M40 K35:K40 K26:K29 K19:K21 E8:E40 C36:C40 C29:C32 C17:C19">
      <formula1>0</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blackAndWhite="1"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3"/>
  <sheetViews>
    <sheetView topLeftCell="A25" zoomScaleNormal="100" zoomScaleSheetLayoutView="100" workbookViewId="0">
      <selection activeCell="E38" sqref="E38"/>
    </sheetView>
  </sheetViews>
  <sheetFormatPr defaultRowHeight="13.5" x14ac:dyDescent="0.15"/>
  <cols>
    <col min="1" max="2" width="6.25" style="66" customWidth="1"/>
    <col min="3" max="3" width="9" style="66"/>
    <col min="4" max="4" width="17.5" style="66" customWidth="1"/>
    <col min="5" max="5" width="15" style="66" customWidth="1"/>
    <col min="6" max="6" width="9" style="66"/>
    <col min="7" max="7" width="18.75" style="66" customWidth="1"/>
    <col min="8" max="8" width="2.5" style="66" customWidth="1"/>
    <col min="9" max="9" width="2.625" style="66" customWidth="1"/>
    <col min="10" max="11" width="9" style="66"/>
    <col min="12" max="14" width="18.75" style="66" customWidth="1"/>
    <col min="15" max="16384" width="9" style="66"/>
  </cols>
  <sheetData>
    <row r="1" spans="1:14" ht="92.25" customHeight="1" x14ac:dyDescent="0.15">
      <c r="A1" s="480" t="s">
        <v>388</v>
      </c>
      <c r="B1" s="481"/>
      <c r="C1" s="481"/>
      <c r="D1" s="481"/>
      <c r="E1" s="481"/>
      <c r="F1" s="481"/>
      <c r="G1" s="481"/>
      <c r="H1" s="481"/>
    </row>
    <row r="2" spans="1:14" ht="39.75" customHeight="1" x14ac:dyDescent="0.15">
      <c r="A2" s="457" t="s">
        <v>316</v>
      </c>
      <c r="B2" s="444"/>
      <c r="C2" s="444"/>
      <c r="D2" s="444"/>
      <c r="E2" s="444"/>
      <c r="F2" s="444"/>
      <c r="G2" s="444"/>
    </row>
    <row r="3" spans="1:14" ht="24" customHeight="1" x14ac:dyDescent="0.15">
      <c r="A3" s="445" t="s">
        <v>158</v>
      </c>
      <c r="B3" s="445"/>
      <c r="C3" s="445"/>
      <c r="D3" s="458" t="str">
        <f>IF('在庫①（発泡性酒類）'!$D$2="","",'在庫①（発泡性酒類）'!$D$2)</f>
        <v/>
      </c>
      <c r="E3" s="458"/>
      <c r="F3" s="458"/>
      <c r="G3" s="458"/>
    </row>
    <row r="4" spans="1:14" ht="24" customHeight="1" x14ac:dyDescent="0.15">
      <c r="A4" s="446" t="s">
        <v>159</v>
      </c>
      <c r="B4" s="446"/>
      <c r="C4" s="446"/>
      <c r="D4" s="476" t="str">
        <f>IF('在庫①（発泡性酒類）'!$D$3="","",'在庫①（発泡性酒類）'!$D$3)</f>
        <v/>
      </c>
      <c r="E4" s="476"/>
      <c r="F4" s="476"/>
      <c r="G4" s="476"/>
    </row>
    <row r="5" spans="1:14" ht="11.25" customHeight="1" thickBot="1" x14ac:dyDescent="0.2">
      <c r="A5" s="112"/>
      <c r="B5" s="112"/>
      <c r="C5" s="112"/>
      <c r="D5" s="112"/>
      <c r="E5" s="112"/>
      <c r="F5" s="112"/>
      <c r="G5" s="112"/>
    </row>
    <row r="6" spans="1:14" ht="36" customHeight="1" thickBot="1" x14ac:dyDescent="0.2">
      <c r="A6" s="113"/>
      <c r="B6" s="113"/>
      <c r="C6" s="113"/>
      <c r="D6" s="490" t="s">
        <v>317</v>
      </c>
      <c r="E6" s="491"/>
      <c r="F6" s="449">
        <f>SUM(G10:G17)</f>
        <v>0</v>
      </c>
      <c r="G6" s="450"/>
    </row>
    <row r="7" spans="1:14" ht="36" customHeight="1" thickBot="1" x14ac:dyDescent="0.2">
      <c r="A7" s="113"/>
      <c r="B7" s="113"/>
      <c r="C7" s="113"/>
      <c r="D7" s="490" t="s">
        <v>318</v>
      </c>
      <c r="E7" s="491"/>
      <c r="F7" s="449">
        <f>SUM(G18:G43)</f>
        <v>0</v>
      </c>
      <c r="G7" s="450"/>
    </row>
    <row r="8" spans="1:14" ht="11.25" customHeight="1" x14ac:dyDescent="0.15">
      <c r="A8" s="113"/>
      <c r="B8" s="113"/>
      <c r="C8" s="113"/>
      <c r="D8" s="114"/>
      <c r="E8" s="114"/>
      <c r="F8" s="115"/>
      <c r="G8" s="116"/>
    </row>
    <row r="9" spans="1:14" ht="27" x14ac:dyDescent="0.15">
      <c r="A9" s="117" t="s">
        <v>160</v>
      </c>
      <c r="B9" s="119" t="s">
        <v>315</v>
      </c>
      <c r="C9" s="119" t="s">
        <v>154</v>
      </c>
      <c r="D9" s="118" t="s">
        <v>152</v>
      </c>
      <c r="E9" s="460" t="s">
        <v>148</v>
      </c>
      <c r="F9" s="460"/>
      <c r="G9" s="120" t="s">
        <v>155</v>
      </c>
    </row>
    <row r="10" spans="1:14" ht="18" customHeight="1" x14ac:dyDescent="0.15">
      <c r="A10" s="492" t="s">
        <v>180</v>
      </c>
      <c r="B10" s="482" t="s">
        <v>12</v>
      </c>
      <c r="C10" s="128">
        <v>720</v>
      </c>
      <c r="D10" s="121" t="s">
        <v>139</v>
      </c>
      <c r="E10" s="242"/>
      <c r="F10" s="122" t="s">
        <v>141</v>
      </c>
      <c r="G10" s="245">
        <f>C10*E10</f>
        <v>0</v>
      </c>
    </row>
    <row r="11" spans="1:14" ht="18" customHeight="1" x14ac:dyDescent="0.15">
      <c r="A11" s="493"/>
      <c r="B11" s="483"/>
      <c r="C11" s="129">
        <v>375</v>
      </c>
      <c r="D11" s="123" t="s">
        <v>139</v>
      </c>
      <c r="E11" s="243"/>
      <c r="F11" s="124" t="s">
        <v>141</v>
      </c>
      <c r="G11" s="246">
        <f>C11*E11</f>
        <v>0</v>
      </c>
    </row>
    <row r="12" spans="1:14" ht="18" customHeight="1" x14ac:dyDescent="0.15">
      <c r="A12" s="493"/>
      <c r="B12" s="483"/>
      <c r="C12" s="243"/>
      <c r="D12" s="123" t="s">
        <v>139</v>
      </c>
      <c r="E12" s="243"/>
      <c r="F12" s="124" t="s">
        <v>141</v>
      </c>
      <c r="G12" s="246">
        <f>C12*E12</f>
        <v>0</v>
      </c>
    </row>
    <row r="13" spans="1:14" ht="18" customHeight="1" thickBot="1" x14ac:dyDescent="0.2">
      <c r="A13" s="493"/>
      <c r="B13" s="483"/>
      <c r="C13" s="243"/>
      <c r="D13" s="123" t="s">
        <v>139</v>
      </c>
      <c r="E13" s="243"/>
      <c r="F13" s="124" t="s">
        <v>141</v>
      </c>
      <c r="G13" s="246">
        <f>C13*E13</f>
        <v>0</v>
      </c>
    </row>
    <row r="14" spans="1:14" ht="18" customHeight="1" thickTop="1" x14ac:dyDescent="0.15">
      <c r="A14" s="493"/>
      <c r="B14" s="483"/>
      <c r="C14" s="243"/>
      <c r="D14" s="123" t="s">
        <v>139</v>
      </c>
      <c r="E14" s="243"/>
      <c r="F14" s="124" t="s">
        <v>141</v>
      </c>
      <c r="G14" s="246">
        <f>C14*E14</f>
        <v>0</v>
      </c>
      <c r="L14" s="130" t="s">
        <v>185</v>
      </c>
      <c r="M14" s="131" t="s">
        <v>186</v>
      </c>
      <c r="N14" s="132" t="s">
        <v>187</v>
      </c>
    </row>
    <row r="15" spans="1:14" ht="18" customHeight="1" thickBot="1" x14ac:dyDescent="0.2">
      <c r="A15" s="493"/>
      <c r="B15" s="483"/>
      <c r="C15" s="243"/>
      <c r="D15" s="123" t="s">
        <v>139</v>
      </c>
      <c r="E15" s="243"/>
      <c r="F15" s="124" t="s">
        <v>141</v>
      </c>
      <c r="G15" s="246">
        <f t="shared" ref="G15:G17" si="0">C15*E15</f>
        <v>0</v>
      </c>
      <c r="L15" s="264">
        <f>SUM(L18:L42)</f>
        <v>0</v>
      </c>
      <c r="M15" s="265">
        <f>SUM(M18:M42)</f>
        <v>0</v>
      </c>
      <c r="N15" s="266">
        <f>ABS(L15-M15)</f>
        <v>0</v>
      </c>
    </row>
    <row r="16" spans="1:14" ht="18" customHeight="1" thickTop="1" x14ac:dyDescent="0.15">
      <c r="A16" s="493"/>
      <c r="B16" s="483"/>
      <c r="C16" s="243"/>
      <c r="D16" s="123" t="s">
        <v>139</v>
      </c>
      <c r="E16" s="243"/>
      <c r="F16" s="124" t="s">
        <v>141</v>
      </c>
      <c r="G16" s="246">
        <f t="shared" si="0"/>
        <v>0</v>
      </c>
    </row>
    <row r="17" spans="1:14" ht="18" customHeight="1" x14ac:dyDescent="0.15">
      <c r="A17" s="493"/>
      <c r="B17" s="483"/>
      <c r="C17" s="243"/>
      <c r="D17" s="123" t="s">
        <v>139</v>
      </c>
      <c r="E17" s="243"/>
      <c r="F17" s="124" t="s">
        <v>141</v>
      </c>
      <c r="G17" s="246">
        <f t="shared" si="0"/>
        <v>0</v>
      </c>
      <c r="J17" s="133" t="s">
        <v>13</v>
      </c>
      <c r="K17" s="134" t="s">
        <v>181</v>
      </c>
      <c r="L17" s="134" t="s">
        <v>182</v>
      </c>
      <c r="M17" s="134" t="s">
        <v>183</v>
      </c>
      <c r="N17" s="135" t="s">
        <v>184</v>
      </c>
    </row>
    <row r="18" spans="1:14" ht="18" customHeight="1" x14ac:dyDescent="0.15">
      <c r="A18" s="493"/>
      <c r="B18" s="194"/>
      <c r="C18" s="484" t="s">
        <v>387</v>
      </c>
      <c r="D18" s="485"/>
      <c r="E18" s="243"/>
      <c r="F18" s="124" t="s">
        <v>69</v>
      </c>
      <c r="G18" s="246">
        <f>E18</f>
        <v>0</v>
      </c>
      <c r="J18" s="136">
        <f>(200000+(B18-20)*10000)/1000000</f>
        <v>0</v>
      </c>
      <c r="K18" s="137">
        <f>(220000+(B18-20)*11000)/1000000</f>
        <v>0</v>
      </c>
      <c r="L18" s="260">
        <f>ROUNDDOWN(ROUNDDOWN(G18,-1)*J18,0)</f>
        <v>0</v>
      </c>
      <c r="M18" s="260">
        <f>ROUNDDOWN(ROUNDDOWN(G18,-1)*K18,0)</f>
        <v>0</v>
      </c>
      <c r="N18" s="261">
        <f>ABS(L18-M18)</f>
        <v>0</v>
      </c>
    </row>
    <row r="19" spans="1:14" ht="18" customHeight="1" x14ac:dyDescent="0.15">
      <c r="A19" s="493"/>
      <c r="B19" s="194"/>
      <c r="C19" s="486"/>
      <c r="D19" s="487"/>
      <c r="E19" s="243"/>
      <c r="F19" s="124" t="s">
        <v>69</v>
      </c>
      <c r="G19" s="246">
        <f t="shared" ref="G19:G42" si="1">E19</f>
        <v>0</v>
      </c>
      <c r="J19" s="136">
        <f t="shared" ref="J19:J42" si="2">(200000+(B19-20)*10000)/1000000</f>
        <v>0</v>
      </c>
      <c r="K19" s="137">
        <f t="shared" ref="K19:K42" si="3">(220000+(B19-20)*11000)/1000000</f>
        <v>0</v>
      </c>
      <c r="L19" s="260">
        <f t="shared" ref="L19:L42" si="4">ROUNDDOWN(ROUNDDOWN(G19,-1)*J19,0)</f>
        <v>0</v>
      </c>
      <c r="M19" s="260">
        <f t="shared" ref="M19:M42" si="5">ROUNDDOWN(ROUNDDOWN(G19,-1)*K19,0)</f>
        <v>0</v>
      </c>
      <c r="N19" s="261">
        <f t="shared" ref="N19:N42" si="6">ABS(L19-M19)</f>
        <v>0</v>
      </c>
    </row>
    <row r="20" spans="1:14" ht="18" customHeight="1" x14ac:dyDescent="0.15">
      <c r="A20" s="493"/>
      <c r="B20" s="194"/>
      <c r="C20" s="486"/>
      <c r="D20" s="487"/>
      <c r="E20" s="243"/>
      <c r="F20" s="124" t="s">
        <v>69</v>
      </c>
      <c r="G20" s="246">
        <f t="shared" si="1"/>
        <v>0</v>
      </c>
      <c r="J20" s="136">
        <f t="shared" si="2"/>
        <v>0</v>
      </c>
      <c r="K20" s="137">
        <f t="shared" si="3"/>
        <v>0</v>
      </c>
      <c r="L20" s="260">
        <f t="shared" si="4"/>
        <v>0</v>
      </c>
      <c r="M20" s="260">
        <f t="shared" si="5"/>
        <v>0</v>
      </c>
      <c r="N20" s="261">
        <f t="shared" si="6"/>
        <v>0</v>
      </c>
    </row>
    <row r="21" spans="1:14" ht="18" customHeight="1" x14ac:dyDescent="0.15">
      <c r="A21" s="493"/>
      <c r="B21" s="194"/>
      <c r="C21" s="486"/>
      <c r="D21" s="487"/>
      <c r="E21" s="243"/>
      <c r="F21" s="124" t="s">
        <v>69</v>
      </c>
      <c r="G21" s="246">
        <f t="shared" si="1"/>
        <v>0</v>
      </c>
      <c r="J21" s="136">
        <f t="shared" si="2"/>
        <v>0</v>
      </c>
      <c r="K21" s="137">
        <f t="shared" si="3"/>
        <v>0</v>
      </c>
      <c r="L21" s="260">
        <f t="shared" si="4"/>
        <v>0</v>
      </c>
      <c r="M21" s="260">
        <f t="shared" si="5"/>
        <v>0</v>
      </c>
      <c r="N21" s="261">
        <f t="shared" si="6"/>
        <v>0</v>
      </c>
    </row>
    <row r="22" spans="1:14" ht="18" customHeight="1" x14ac:dyDescent="0.15">
      <c r="A22" s="493"/>
      <c r="B22" s="195"/>
      <c r="C22" s="486"/>
      <c r="D22" s="487"/>
      <c r="E22" s="243"/>
      <c r="F22" s="124" t="s">
        <v>69</v>
      </c>
      <c r="G22" s="246">
        <f t="shared" si="1"/>
        <v>0</v>
      </c>
      <c r="J22" s="136">
        <f t="shared" si="2"/>
        <v>0</v>
      </c>
      <c r="K22" s="137">
        <f t="shared" si="3"/>
        <v>0</v>
      </c>
      <c r="L22" s="260">
        <f t="shared" si="4"/>
        <v>0</v>
      </c>
      <c r="M22" s="260">
        <f t="shared" si="5"/>
        <v>0</v>
      </c>
      <c r="N22" s="261">
        <f t="shared" si="6"/>
        <v>0</v>
      </c>
    </row>
    <row r="23" spans="1:14" ht="18" customHeight="1" x14ac:dyDescent="0.15">
      <c r="A23" s="493"/>
      <c r="B23" s="195"/>
      <c r="C23" s="486"/>
      <c r="D23" s="487"/>
      <c r="E23" s="243"/>
      <c r="F23" s="124" t="s">
        <v>69</v>
      </c>
      <c r="G23" s="246">
        <f t="shared" si="1"/>
        <v>0</v>
      </c>
      <c r="J23" s="136">
        <f t="shared" si="2"/>
        <v>0</v>
      </c>
      <c r="K23" s="137">
        <f t="shared" si="3"/>
        <v>0</v>
      </c>
      <c r="L23" s="260">
        <f t="shared" si="4"/>
        <v>0</v>
      </c>
      <c r="M23" s="260">
        <f t="shared" si="5"/>
        <v>0</v>
      </c>
      <c r="N23" s="261">
        <f t="shared" si="6"/>
        <v>0</v>
      </c>
    </row>
    <row r="24" spans="1:14" ht="18" customHeight="1" x14ac:dyDescent="0.15">
      <c r="A24" s="493"/>
      <c r="B24" s="195"/>
      <c r="C24" s="486"/>
      <c r="D24" s="487"/>
      <c r="E24" s="243"/>
      <c r="F24" s="124" t="s">
        <v>69</v>
      </c>
      <c r="G24" s="246">
        <f t="shared" si="1"/>
        <v>0</v>
      </c>
      <c r="J24" s="136">
        <f t="shared" si="2"/>
        <v>0</v>
      </c>
      <c r="K24" s="137">
        <f t="shared" si="3"/>
        <v>0</v>
      </c>
      <c r="L24" s="260">
        <f t="shared" si="4"/>
        <v>0</v>
      </c>
      <c r="M24" s="260">
        <f t="shared" si="5"/>
        <v>0</v>
      </c>
      <c r="N24" s="261">
        <f t="shared" si="6"/>
        <v>0</v>
      </c>
    </row>
    <row r="25" spans="1:14" ht="18" customHeight="1" x14ac:dyDescent="0.15">
      <c r="A25" s="493"/>
      <c r="B25" s="195"/>
      <c r="C25" s="486"/>
      <c r="D25" s="487"/>
      <c r="E25" s="243"/>
      <c r="F25" s="124" t="s">
        <v>69</v>
      </c>
      <c r="G25" s="246">
        <f t="shared" si="1"/>
        <v>0</v>
      </c>
      <c r="J25" s="136">
        <f t="shared" si="2"/>
        <v>0</v>
      </c>
      <c r="K25" s="137">
        <f t="shared" si="3"/>
        <v>0</v>
      </c>
      <c r="L25" s="260">
        <f t="shared" si="4"/>
        <v>0</v>
      </c>
      <c r="M25" s="260">
        <f t="shared" si="5"/>
        <v>0</v>
      </c>
      <c r="N25" s="261">
        <f t="shared" si="6"/>
        <v>0</v>
      </c>
    </row>
    <row r="26" spans="1:14" ht="18" customHeight="1" x14ac:dyDescent="0.15">
      <c r="A26" s="493"/>
      <c r="B26" s="195"/>
      <c r="C26" s="486"/>
      <c r="D26" s="487"/>
      <c r="E26" s="243"/>
      <c r="F26" s="124" t="s">
        <v>69</v>
      </c>
      <c r="G26" s="246">
        <f t="shared" si="1"/>
        <v>0</v>
      </c>
      <c r="J26" s="136">
        <f t="shared" si="2"/>
        <v>0</v>
      </c>
      <c r="K26" s="137">
        <f t="shared" si="3"/>
        <v>0</v>
      </c>
      <c r="L26" s="260">
        <f t="shared" si="4"/>
        <v>0</v>
      </c>
      <c r="M26" s="260">
        <f t="shared" si="5"/>
        <v>0</v>
      </c>
      <c r="N26" s="261">
        <f t="shared" si="6"/>
        <v>0</v>
      </c>
    </row>
    <row r="27" spans="1:14" ht="18" customHeight="1" x14ac:dyDescent="0.15">
      <c r="A27" s="493"/>
      <c r="B27" s="195"/>
      <c r="C27" s="486"/>
      <c r="D27" s="487"/>
      <c r="E27" s="243"/>
      <c r="F27" s="124" t="s">
        <v>69</v>
      </c>
      <c r="G27" s="246">
        <f t="shared" si="1"/>
        <v>0</v>
      </c>
      <c r="J27" s="136">
        <f t="shared" si="2"/>
        <v>0</v>
      </c>
      <c r="K27" s="137">
        <f t="shared" si="3"/>
        <v>0</v>
      </c>
      <c r="L27" s="260">
        <f t="shared" si="4"/>
        <v>0</v>
      </c>
      <c r="M27" s="260">
        <f t="shared" si="5"/>
        <v>0</v>
      </c>
      <c r="N27" s="261">
        <f t="shared" si="6"/>
        <v>0</v>
      </c>
    </row>
    <row r="28" spans="1:14" ht="18" customHeight="1" x14ac:dyDescent="0.15">
      <c r="A28" s="493"/>
      <c r="B28" s="195"/>
      <c r="C28" s="486"/>
      <c r="D28" s="487"/>
      <c r="E28" s="243"/>
      <c r="F28" s="124" t="s">
        <v>69</v>
      </c>
      <c r="G28" s="246">
        <f t="shared" si="1"/>
        <v>0</v>
      </c>
      <c r="J28" s="136">
        <f t="shared" si="2"/>
        <v>0</v>
      </c>
      <c r="K28" s="137">
        <f t="shared" si="3"/>
        <v>0</v>
      </c>
      <c r="L28" s="260">
        <f t="shared" si="4"/>
        <v>0</v>
      </c>
      <c r="M28" s="260">
        <f t="shared" si="5"/>
        <v>0</v>
      </c>
      <c r="N28" s="261">
        <f t="shared" si="6"/>
        <v>0</v>
      </c>
    </row>
    <row r="29" spans="1:14" ht="18" customHeight="1" x14ac:dyDescent="0.15">
      <c r="A29" s="493"/>
      <c r="B29" s="195"/>
      <c r="C29" s="486"/>
      <c r="D29" s="487"/>
      <c r="E29" s="243"/>
      <c r="F29" s="124" t="s">
        <v>69</v>
      </c>
      <c r="G29" s="246">
        <f t="shared" si="1"/>
        <v>0</v>
      </c>
      <c r="J29" s="136">
        <f t="shared" si="2"/>
        <v>0</v>
      </c>
      <c r="K29" s="137">
        <f t="shared" si="3"/>
        <v>0</v>
      </c>
      <c r="L29" s="260">
        <f t="shared" si="4"/>
        <v>0</v>
      </c>
      <c r="M29" s="260">
        <f t="shared" si="5"/>
        <v>0</v>
      </c>
      <c r="N29" s="261">
        <f t="shared" si="6"/>
        <v>0</v>
      </c>
    </row>
    <row r="30" spans="1:14" ht="18" customHeight="1" x14ac:dyDescent="0.15">
      <c r="A30" s="493"/>
      <c r="B30" s="195"/>
      <c r="C30" s="486"/>
      <c r="D30" s="487"/>
      <c r="E30" s="243"/>
      <c r="F30" s="124" t="s">
        <v>69</v>
      </c>
      <c r="G30" s="246">
        <f t="shared" si="1"/>
        <v>0</v>
      </c>
      <c r="J30" s="136">
        <f t="shared" si="2"/>
        <v>0</v>
      </c>
      <c r="K30" s="137">
        <f t="shared" si="3"/>
        <v>0</v>
      </c>
      <c r="L30" s="260">
        <f t="shared" si="4"/>
        <v>0</v>
      </c>
      <c r="M30" s="260">
        <f t="shared" si="5"/>
        <v>0</v>
      </c>
      <c r="N30" s="261">
        <f t="shared" si="6"/>
        <v>0</v>
      </c>
    </row>
    <row r="31" spans="1:14" ht="18" customHeight="1" x14ac:dyDescent="0.15">
      <c r="A31" s="493"/>
      <c r="B31" s="195"/>
      <c r="C31" s="486"/>
      <c r="D31" s="487"/>
      <c r="E31" s="243"/>
      <c r="F31" s="124" t="s">
        <v>69</v>
      </c>
      <c r="G31" s="246">
        <f t="shared" si="1"/>
        <v>0</v>
      </c>
      <c r="J31" s="136">
        <f t="shared" si="2"/>
        <v>0</v>
      </c>
      <c r="K31" s="137">
        <f t="shared" si="3"/>
        <v>0</v>
      </c>
      <c r="L31" s="260">
        <f t="shared" si="4"/>
        <v>0</v>
      </c>
      <c r="M31" s="260">
        <f t="shared" si="5"/>
        <v>0</v>
      </c>
      <c r="N31" s="261">
        <f t="shared" si="6"/>
        <v>0</v>
      </c>
    </row>
    <row r="32" spans="1:14" ht="18" customHeight="1" x14ac:dyDescent="0.15">
      <c r="A32" s="493"/>
      <c r="B32" s="195"/>
      <c r="C32" s="486"/>
      <c r="D32" s="487"/>
      <c r="E32" s="243"/>
      <c r="F32" s="124" t="s">
        <v>69</v>
      </c>
      <c r="G32" s="246">
        <f t="shared" si="1"/>
        <v>0</v>
      </c>
      <c r="J32" s="136">
        <f t="shared" si="2"/>
        <v>0</v>
      </c>
      <c r="K32" s="137">
        <f t="shared" si="3"/>
        <v>0</v>
      </c>
      <c r="L32" s="260">
        <f t="shared" si="4"/>
        <v>0</v>
      </c>
      <c r="M32" s="260">
        <f t="shared" si="5"/>
        <v>0</v>
      </c>
      <c r="N32" s="261">
        <f t="shared" si="6"/>
        <v>0</v>
      </c>
    </row>
    <row r="33" spans="1:14" ht="18" customHeight="1" x14ac:dyDescent="0.15">
      <c r="A33" s="493"/>
      <c r="B33" s="195"/>
      <c r="C33" s="486"/>
      <c r="D33" s="487"/>
      <c r="E33" s="243"/>
      <c r="F33" s="124" t="s">
        <v>69</v>
      </c>
      <c r="G33" s="246">
        <f t="shared" si="1"/>
        <v>0</v>
      </c>
      <c r="J33" s="136">
        <f t="shared" si="2"/>
        <v>0</v>
      </c>
      <c r="K33" s="137">
        <f t="shared" si="3"/>
        <v>0</v>
      </c>
      <c r="L33" s="260">
        <f t="shared" si="4"/>
        <v>0</v>
      </c>
      <c r="M33" s="260">
        <f t="shared" si="5"/>
        <v>0</v>
      </c>
      <c r="N33" s="261">
        <f t="shared" si="6"/>
        <v>0</v>
      </c>
    </row>
    <row r="34" spans="1:14" ht="18" customHeight="1" x14ac:dyDescent="0.15">
      <c r="A34" s="493"/>
      <c r="B34" s="195"/>
      <c r="C34" s="486"/>
      <c r="D34" s="487"/>
      <c r="E34" s="243"/>
      <c r="F34" s="124" t="s">
        <v>69</v>
      </c>
      <c r="G34" s="246">
        <f t="shared" si="1"/>
        <v>0</v>
      </c>
      <c r="J34" s="136">
        <f t="shared" si="2"/>
        <v>0</v>
      </c>
      <c r="K34" s="137">
        <f t="shared" si="3"/>
        <v>0</v>
      </c>
      <c r="L34" s="260">
        <f t="shared" si="4"/>
        <v>0</v>
      </c>
      <c r="M34" s="260">
        <f t="shared" si="5"/>
        <v>0</v>
      </c>
      <c r="N34" s="261">
        <f t="shared" si="6"/>
        <v>0</v>
      </c>
    </row>
    <row r="35" spans="1:14" ht="18" customHeight="1" x14ac:dyDescent="0.15">
      <c r="A35" s="493"/>
      <c r="B35" s="195"/>
      <c r="C35" s="486"/>
      <c r="D35" s="487"/>
      <c r="E35" s="243"/>
      <c r="F35" s="124" t="s">
        <v>69</v>
      </c>
      <c r="G35" s="246">
        <f t="shared" si="1"/>
        <v>0</v>
      </c>
      <c r="J35" s="136">
        <f t="shared" si="2"/>
        <v>0</v>
      </c>
      <c r="K35" s="137">
        <f t="shared" si="3"/>
        <v>0</v>
      </c>
      <c r="L35" s="260">
        <f t="shared" si="4"/>
        <v>0</v>
      </c>
      <c r="M35" s="260">
        <f t="shared" si="5"/>
        <v>0</v>
      </c>
      <c r="N35" s="261">
        <f t="shared" si="6"/>
        <v>0</v>
      </c>
    </row>
    <row r="36" spans="1:14" ht="18" customHeight="1" x14ac:dyDescent="0.15">
      <c r="A36" s="493"/>
      <c r="B36" s="195"/>
      <c r="C36" s="486"/>
      <c r="D36" s="487"/>
      <c r="E36" s="243"/>
      <c r="F36" s="124" t="s">
        <v>69</v>
      </c>
      <c r="G36" s="246">
        <f t="shared" si="1"/>
        <v>0</v>
      </c>
      <c r="J36" s="136">
        <f t="shared" si="2"/>
        <v>0</v>
      </c>
      <c r="K36" s="137">
        <f t="shared" si="3"/>
        <v>0</v>
      </c>
      <c r="L36" s="260">
        <f t="shared" si="4"/>
        <v>0</v>
      </c>
      <c r="M36" s="260">
        <f t="shared" si="5"/>
        <v>0</v>
      </c>
      <c r="N36" s="261">
        <f t="shared" si="6"/>
        <v>0</v>
      </c>
    </row>
    <row r="37" spans="1:14" ht="18" customHeight="1" x14ac:dyDescent="0.15">
      <c r="A37" s="493"/>
      <c r="B37" s="195"/>
      <c r="C37" s="486"/>
      <c r="D37" s="487"/>
      <c r="E37" s="243"/>
      <c r="F37" s="124" t="s">
        <v>69</v>
      </c>
      <c r="G37" s="246">
        <f t="shared" si="1"/>
        <v>0</v>
      </c>
      <c r="J37" s="136">
        <f t="shared" si="2"/>
        <v>0</v>
      </c>
      <c r="K37" s="137">
        <f t="shared" si="3"/>
        <v>0</v>
      </c>
      <c r="L37" s="260">
        <f t="shared" si="4"/>
        <v>0</v>
      </c>
      <c r="M37" s="260">
        <f t="shared" si="5"/>
        <v>0</v>
      </c>
      <c r="N37" s="261">
        <f t="shared" si="6"/>
        <v>0</v>
      </c>
    </row>
    <row r="38" spans="1:14" ht="18" customHeight="1" x14ac:dyDescent="0.15">
      <c r="A38" s="493"/>
      <c r="B38" s="195"/>
      <c r="C38" s="486"/>
      <c r="D38" s="487"/>
      <c r="E38" s="243"/>
      <c r="F38" s="124" t="s">
        <v>69</v>
      </c>
      <c r="G38" s="246">
        <f t="shared" si="1"/>
        <v>0</v>
      </c>
      <c r="J38" s="136">
        <f t="shared" si="2"/>
        <v>0</v>
      </c>
      <c r="K38" s="137">
        <f t="shared" si="3"/>
        <v>0</v>
      </c>
      <c r="L38" s="260">
        <f t="shared" si="4"/>
        <v>0</v>
      </c>
      <c r="M38" s="260">
        <f t="shared" si="5"/>
        <v>0</v>
      </c>
      <c r="N38" s="261">
        <f t="shared" si="6"/>
        <v>0</v>
      </c>
    </row>
    <row r="39" spans="1:14" ht="18" customHeight="1" x14ac:dyDescent="0.15">
      <c r="A39" s="493"/>
      <c r="B39" s="195"/>
      <c r="C39" s="486"/>
      <c r="D39" s="487"/>
      <c r="E39" s="243"/>
      <c r="F39" s="124" t="s">
        <v>69</v>
      </c>
      <c r="G39" s="246">
        <f t="shared" si="1"/>
        <v>0</v>
      </c>
      <c r="J39" s="136">
        <f t="shared" si="2"/>
        <v>0</v>
      </c>
      <c r="K39" s="137">
        <f t="shared" si="3"/>
        <v>0</v>
      </c>
      <c r="L39" s="260">
        <f t="shared" si="4"/>
        <v>0</v>
      </c>
      <c r="M39" s="260">
        <f t="shared" si="5"/>
        <v>0</v>
      </c>
      <c r="N39" s="261">
        <f t="shared" si="6"/>
        <v>0</v>
      </c>
    </row>
    <row r="40" spans="1:14" ht="18" customHeight="1" x14ac:dyDescent="0.15">
      <c r="A40" s="493"/>
      <c r="B40" s="195"/>
      <c r="C40" s="486"/>
      <c r="D40" s="487"/>
      <c r="E40" s="243"/>
      <c r="F40" s="124" t="s">
        <v>69</v>
      </c>
      <c r="G40" s="246">
        <f t="shared" si="1"/>
        <v>0</v>
      </c>
      <c r="J40" s="136">
        <f t="shared" si="2"/>
        <v>0</v>
      </c>
      <c r="K40" s="137">
        <f t="shared" si="3"/>
        <v>0</v>
      </c>
      <c r="L40" s="260">
        <f t="shared" si="4"/>
        <v>0</v>
      </c>
      <c r="M40" s="260">
        <f t="shared" si="5"/>
        <v>0</v>
      </c>
      <c r="N40" s="261">
        <f t="shared" si="6"/>
        <v>0</v>
      </c>
    </row>
    <row r="41" spans="1:14" ht="18" customHeight="1" x14ac:dyDescent="0.15">
      <c r="A41" s="493"/>
      <c r="B41" s="195"/>
      <c r="C41" s="486"/>
      <c r="D41" s="487"/>
      <c r="E41" s="243"/>
      <c r="F41" s="124" t="s">
        <v>69</v>
      </c>
      <c r="G41" s="246">
        <f t="shared" si="1"/>
        <v>0</v>
      </c>
      <c r="J41" s="136">
        <f t="shared" si="2"/>
        <v>0</v>
      </c>
      <c r="K41" s="137">
        <f t="shared" si="3"/>
        <v>0</v>
      </c>
      <c r="L41" s="260">
        <f t="shared" si="4"/>
        <v>0</v>
      </c>
      <c r="M41" s="260">
        <f t="shared" si="5"/>
        <v>0</v>
      </c>
      <c r="N41" s="261">
        <f t="shared" si="6"/>
        <v>0</v>
      </c>
    </row>
    <row r="42" spans="1:14" ht="18" customHeight="1" x14ac:dyDescent="0.15">
      <c r="A42" s="494"/>
      <c r="B42" s="196"/>
      <c r="C42" s="488"/>
      <c r="D42" s="489"/>
      <c r="E42" s="244"/>
      <c r="F42" s="127" t="s">
        <v>69</v>
      </c>
      <c r="G42" s="247">
        <f t="shared" si="1"/>
        <v>0</v>
      </c>
      <c r="J42" s="138">
        <f t="shared" si="2"/>
        <v>0</v>
      </c>
      <c r="K42" s="139">
        <f t="shared" si="3"/>
        <v>0</v>
      </c>
      <c r="L42" s="262">
        <f t="shared" si="4"/>
        <v>0</v>
      </c>
      <c r="M42" s="262">
        <f t="shared" si="5"/>
        <v>0</v>
      </c>
      <c r="N42" s="263">
        <f t="shared" si="6"/>
        <v>0</v>
      </c>
    </row>
    <row r="43" spans="1:14" x14ac:dyDescent="0.15">
      <c r="G43" s="22" t="str">
        <f>簡易判定表!E28</f>
        <v>・</v>
      </c>
    </row>
  </sheetData>
  <sheetProtection algorithmName="SHA-512" hashValue="M35dbpM+a/1RAgGoRwBIHk1XB9yN+WaEH4RHThNxd2aa6f8Cr4hxXxe/B983v6Whrs+CF2LCN8nAutcs3wxVRg==" saltValue="l1nYEF7M9+ha9t/R6WT1Lw==" spinCount="100000" sheet="1" objects="1" scenarios="1"/>
  <mergeCells count="14">
    <mergeCell ref="F7:G7"/>
    <mergeCell ref="A1:H1"/>
    <mergeCell ref="B10:B17"/>
    <mergeCell ref="C18:D42"/>
    <mergeCell ref="D7:E7"/>
    <mergeCell ref="E9:F9"/>
    <mergeCell ref="A10:A42"/>
    <mergeCell ref="D6:E6"/>
    <mergeCell ref="F6:G6"/>
    <mergeCell ref="A4:C4"/>
    <mergeCell ref="D4:G4"/>
    <mergeCell ref="A2:G2"/>
    <mergeCell ref="A3:C3"/>
    <mergeCell ref="D3:G3"/>
  </mergeCells>
  <phoneticPr fontId="2"/>
  <dataValidations count="3">
    <dataValidation type="whole" imeMode="off" allowBlank="1" showInputMessage="1" showErrorMessage="1" errorTitle="度数エラー" error="アルコール度数に誤りがあります。_x000a_入力内容をご確認ください。" promptTitle="アルコール分" prompt="アルコール分を「整数」で入力してください。" sqref="B18:B42">
      <formula1>21</formula1>
      <formula2>99</formula2>
    </dataValidation>
    <dataValidation type="whole" imeMode="off" operator="greaterThanOrEqual" allowBlank="1" showInputMessage="1" showErrorMessage="1" sqref="E10:E42 C12:C17">
      <formula1>1</formula1>
    </dataValidation>
    <dataValidation type="whole" operator="greaterThanOrEqual" allowBlank="1" showInputMessage="1" showErrorMessage="1" sqref="C10:C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5"/>
  <sheetViews>
    <sheetView topLeftCell="B12" zoomScaleNormal="100" zoomScaleSheetLayoutView="100" workbookViewId="0">
      <selection activeCell="N17" sqref="N17:N19"/>
    </sheetView>
  </sheetViews>
  <sheetFormatPr defaultRowHeight="12" x14ac:dyDescent="0.15"/>
  <cols>
    <col min="1" max="1" width="4" style="1" customWidth="1"/>
    <col min="2" max="2" width="10" style="1" customWidth="1"/>
    <col min="3" max="3" width="4.5" style="1" customWidth="1"/>
    <col min="4" max="4" width="6.25" style="1" customWidth="1"/>
    <col min="5" max="5" width="8.75" style="1" customWidth="1"/>
    <col min="6" max="6" width="4.5" style="1" customWidth="1"/>
    <col min="7" max="7" width="3.25" style="1" bestFit="1" customWidth="1"/>
    <col min="8" max="8" width="18.75" style="1" customWidth="1"/>
    <col min="9" max="9" width="12.5" style="1" customWidth="1"/>
    <col min="10" max="10" width="18.75" style="1" customWidth="1"/>
    <col min="11" max="11" width="12.5" style="1" customWidth="1"/>
    <col min="12" max="12" width="18.75" style="1" customWidth="1"/>
    <col min="13" max="13" width="3.375" style="1" customWidth="1"/>
    <col min="14" max="14" width="18.75" style="1" customWidth="1"/>
    <col min="15" max="16384" width="9" style="1"/>
  </cols>
  <sheetData>
    <row r="1" spans="1:14" ht="40.5" customHeight="1" x14ac:dyDescent="0.15">
      <c r="A1" s="536" t="s">
        <v>262</v>
      </c>
      <c r="B1" s="537"/>
      <c r="C1" s="537"/>
      <c r="D1" s="537"/>
      <c r="E1" s="537"/>
      <c r="F1" s="537"/>
      <c r="G1" s="537"/>
      <c r="H1" s="537"/>
      <c r="I1" s="537"/>
      <c r="J1" s="537"/>
      <c r="K1" s="537"/>
      <c r="L1" s="537"/>
      <c r="M1" s="537"/>
      <c r="N1" s="537"/>
    </row>
    <row r="2" spans="1:14" ht="45" customHeight="1" thickBot="1" x14ac:dyDescent="0.2">
      <c r="A2" s="514" t="s">
        <v>164</v>
      </c>
      <c r="B2" s="514"/>
      <c r="C2" s="514"/>
      <c r="D2" s="514"/>
      <c r="E2" s="514"/>
      <c r="F2" s="514"/>
      <c r="G2" s="514"/>
      <c r="H2" s="514"/>
      <c r="I2" s="514"/>
      <c r="J2" s="514"/>
      <c r="K2" s="514"/>
      <c r="L2" s="514"/>
      <c r="M2" s="514"/>
      <c r="N2" s="514"/>
    </row>
    <row r="3" spans="1:14" ht="27" customHeight="1" x14ac:dyDescent="0.15">
      <c r="A3" s="525" t="s">
        <v>251</v>
      </c>
      <c r="B3" s="526"/>
      <c r="C3" s="526"/>
      <c r="D3" s="526"/>
      <c r="E3" s="526"/>
      <c r="F3" s="526"/>
      <c r="G3" s="527"/>
      <c r="H3" s="108" t="s">
        <v>61</v>
      </c>
      <c r="I3" s="542" t="str">
        <f>IF(申告書!O10="","",申告書!O10)</f>
        <v/>
      </c>
      <c r="J3" s="542"/>
      <c r="K3" s="542"/>
      <c r="L3" s="542"/>
      <c r="M3" s="542"/>
      <c r="N3" s="543"/>
    </row>
    <row r="4" spans="1:14" ht="13.5" customHeight="1" x14ac:dyDescent="0.15">
      <c r="A4" s="528"/>
      <c r="B4" s="518"/>
      <c r="C4" s="518"/>
      <c r="D4" s="518"/>
      <c r="E4" s="518"/>
      <c r="F4" s="518"/>
      <c r="G4" s="529"/>
      <c r="H4" s="50" t="s">
        <v>62</v>
      </c>
      <c r="I4" s="544" t="str">
        <f>IF(申告書!O14="","",申告書!O14)</f>
        <v/>
      </c>
      <c r="J4" s="544"/>
      <c r="K4" s="544"/>
      <c r="L4" s="544"/>
      <c r="M4" s="50"/>
      <c r="N4" s="109"/>
    </row>
    <row r="5" spans="1:14" ht="13.5" customHeight="1" x14ac:dyDescent="0.15">
      <c r="A5" s="528"/>
      <c r="B5" s="518"/>
      <c r="C5" s="518"/>
      <c r="D5" s="518"/>
      <c r="E5" s="518"/>
      <c r="F5" s="518"/>
      <c r="G5" s="529"/>
      <c r="H5" s="51"/>
      <c r="I5" s="545"/>
      <c r="J5" s="545"/>
      <c r="K5" s="545"/>
      <c r="L5" s="545"/>
      <c r="M5" s="51"/>
      <c r="N5" s="110" t="s">
        <v>71</v>
      </c>
    </row>
    <row r="6" spans="1:14" ht="18" customHeight="1" x14ac:dyDescent="0.15">
      <c r="A6" s="509" t="s">
        <v>250</v>
      </c>
      <c r="B6" s="501"/>
      <c r="C6" s="501"/>
      <c r="D6" s="501"/>
      <c r="E6" s="501"/>
      <c r="F6" s="501"/>
      <c r="G6" s="510"/>
      <c r="H6" s="499" t="s">
        <v>188</v>
      </c>
      <c r="I6" s="501" t="s">
        <v>59</v>
      </c>
      <c r="J6" s="501"/>
      <c r="K6" s="501" t="s">
        <v>60</v>
      </c>
      <c r="L6" s="501"/>
      <c r="M6" s="556" t="s">
        <v>74</v>
      </c>
      <c r="N6" s="557"/>
    </row>
    <row r="7" spans="1:14" ht="36" x14ac:dyDescent="0.15">
      <c r="A7" s="511"/>
      <c r="B7" s="512"/>
      <c r="C7" s="512"/>
      <c r="D7" s="512"/>
      <c r="E7" s="512"/>
      <c r="F7" s="512"/>
      <c r="G7" s="513"/>
      <c r="H7" s="500"/>
      <c r="I7" s="52" t="s">
        <v>75</v>
      </c>
      <c r="J7" s="52" t="s">
        <v>72</v>
      </c>
      <c r="K7" s="52" t="s">
        <v>76</v>
      </c>
      <c r="L7" s="52" t="s">
        <v>73</v>
      </c>
      <c r="M7" s="558"/>
      <c r="N7" s="559"/>
    </row>
    <row r="8" spans="1:14" x14ac:dyDescent="0.15">
      <c r="A8" s="515" t="s">
        <v>0</v>
      </c>
      <c r="B8" s="517" t="s">
        <v>249</v>
      </c>
      <c r="C8" s="518"/>
      <c r="D8" s="518"/>
      <c r="E8" s="518"/>
      <c r="F8" s="519"/>
      <c r="G8" s="523" t="s">
        <v>47</v>
      </c>
      <c r="H8" s="53" t="s">
        <v>69</v>
      </c>
      <c r="I8" s="54" t="s">
        <v>68</v>
      </c>
      <c r="J8" s="54" t="s">
        <v>68</v>
      </c>
      <c r="K8" s="54" t="s">
        <v>68</v>
      </c>
      <c r="L8" s="54" t="s">
        <v>68</v>
      </c>
      <c r="M8" s="55"/>
      <c r="N8" s="111" t="s">
        <v>68</v>
      </c>
    </row>
    <row r="9" spans="1:14" ht="15" customHeight="1" x14ac:dyDescent="0.15">
      <c r="A9" s="515"/>
      <c r="B9" s="520"/>
      <c r="C9" s="521"/>
      <c r="D9" s="521"/>
      <c r="E9" s="521"/>
      <c r="F9" s="522"/>
      <c r="G9" s="524"/>
      <c r="H9" s="267">
        <f>ROUNDDOWN('在庫①（発泡性酒類）'!F5,-1)</f>
        <v>0</v>
      </c>
      <c r="I9" s="56">
        <v>0.2</v>
      </c>
      <c r="J9" s="272">
        <f>ROUNDDOWN($H9*I9,0)</f>
        <v>0</v>
      </c>
      <c r="K9" s="56">
        <v>0.22</v>
      </c>
      <c r="L9" s="272">
        <f>ROUNDDOWN($H9*K9,0)</f>
        <v>0</v>
      </c>
      <c r="M9" s="276" t="s">
        <v>66</v>
      </c>
      <c r="N9" s="277">
        <f>ABS(J9-L9)</f>
        <v>0</v>
      </c>
    </row>
    <row r="10" spans="1:14" ht="27" customHeight="1" x14ac:dyDescent="0.15">
      <c r="A10" s="515"/>
      <c r="B10" s="502" t="s">
        <v>2</v>
      </c>
      <c r="C10" s="505" t="s">
        <v>3</v>
      </c>
      <c r="D10" s="505"/>
      <c r="E10" s="505"/>
      <c r="F10" s="502"/>
      <c r="G10" s="57" t="s">
        <v>48</v>
      </c>
      <c r="H10" s="268">
        <f>ROUNDDOWN('在庫①（発泡性酒類）'!N5,-1)+ROUNDDOWN('在庫①（発泡性酒類）'!AT5,-1)</f>
        <v>0</v>
      </c>
      <c r="I10" s="58">
        <v>0.2</v>
      </c>
      <c r="J10" s="273">
        <f t="shared" ref="J10:J17" si="0">ROUNDDOWN($H10*I10,0)</f>
        <v>0</v>
      </c>
      <c r="K10" s="58">
        <v>0.22</v>
      </c>
      <c r="L10" s="273">
        <f t="shared" ref="L10:L17" si="1">ROUNDDOWN($H10*K10,0)</f>
        <v>0</v>
      </c>
      <c r="M10" s="278" t="s">
        <v>66</v>
      </c>
      <c r="N10" s="279">
        <f t="shared" ref="N10:N16" si="2">ABS(J10-L10)</f>
        <v>0</v>
      </c>
    </row>
    <row r="11" spans="1:14" ht="27" customHeight="1" x14ac:dyDescent="0.15">
      <c r="A11" s="515"/>
      <c r="B11" s="502"/>
      <c r="C11" s="505" t="s">
        <v>298</v>
      </c>
      <c r="D11" s="505"/>
      <c r="E11" s="505"/>
      <c r="F11" s="502"/>
      <c r="G11" s="57" t="s">
        <v>49</v>
      </c>
      <c r="H11" s="268">
        <f>ROUNDDOWN('在庫①（発泡性酒類）'!V5,-1)</f>
        <v>0</v>
      </c>
      <c r="I11" s="58">
        <v>0.167125</v>
      </c>
      <c r="J11" s="273">
        <f t="shared" si="0"/>
        <v>0</v>
      </c>
      <c r="K11" s="58">
        <v>0.17812500000000001</v>
      </c>
      <c r="L11" s="273">
        <f t="shared" si="1"/>
        <v>0</v>
      </c>
      <c r="M11" s="278" t="s">
        <v>66</v>
      </c>
      <c r="N11" s="279">
        <f t="shared" si="2"/>
        <v>0</v>
      </c>
    </row>
    <row r="12" spans="1:14" ht="27" customHeight="1" x14ac:dyDescent="0.15">
      <c r="A12" s="515"/>
      <c r="B12" s="505" t="s">
        <v>70</v>
      </c>
      <c r="C12" s="546" t="s">
        <v>63</v>
      </c>
      <c r="D12" s="547"/>
      <c r="E12" s="553" t="s">
        <v>77</v>
      </c>
      <c r="F12" s="552"/>
      <c r="G12" s="57" t="s">
        <v>50</v>
      </c>
      <c r="H12" s="268">
        <f>ROUNDDOWN('在庫①（発泡性酒類）'!AD5,-1)</f>
        <v>0</v>
      </c>
      <c r="I12" s="58">
        <v>0.108</v>
      </c>
      <c r="J12" s="273">
        <f t="shared" si="0"/>
        <v>0</v>
      </c>
      <c r="K12" s="58">
        <v>0.08</v>
      </c>
      <c r="L12" s="273">
        <f t="shared" si="1"/>
        <v>0</v>
      </c>
      <c r="M12" s="278"/>
      <c r="N12" s="279">
        <f t="shared" si="2"/>
        <v>0</v>
      </c>
    </row>
    <row r="13" spans="1:14" ht="27" customHeight="1" x14ac:dyDescent="0.15">
      <c r="A13" s="516"/>
      <c r="B13" s="502"/>
      <c r="C13" s="548"/>
      <c r="D13" s="549"/>
      <c r="E13" s="550" t="s">
        <v>6</v>
      </c>
      <c r="F13" s="552"/>
      <c r="G13" s="57" t="s">
        <v>51</v>
      </c>
      <c r="H13" s="268">
        <f>ROUNDDOWN('在庫①（発泡性酒類）'!AL5,-1)</f>
        <v>0</v>
      </c>
      <c r="I13" s="58">
        <v>0.108</v>
      </c>
      <c r="J13" s="273">
        <f t="shared" si="0"/>
        <v>0</v>
      </c>
      <c r="K13" s="58">
        <v>0.08</v>
      </c>
      <c r="L13" s="273">
        <f t="shared" si="1"/>
        <v>0</v>
      </c>
      <c r="M13" s="278"/>
      <c r="N13" s="279">
        <f t="shared" si="2"/>
        <v>0</v>
      </c>
    </row>
    <row r="14" spans="1:14" ht="27" customHeight="1" x14ac:dyDescent="0.15">
      <c r="A14" s="503" t="s">
        <v>8</v>
      </c>
      <c r="B14" s="502" t="s">
        <v>82</v>
      </c>
      <c r="C14" s="502"/>
      <c r="D14" s="502"/>
      <c r="E14" s="502"/>
      <c r="F14" s="502"/>
      <c r="G14" s="57" t="s">
        <v>52</v>
      </c>
      <c r="H14" s="268">
        <f>ROUNDDOWN('在庫②（醸造酒類）'!F5,-1)</f>
        <v>0</v>
      </c>
      <c r="I14" s="58">
        <v>0.11</v>
      </c>
      <c r="J14" s="273">
        <f t="shared" si="0"/>
        <v>0</v>
      </c>
      <c r="K14" s="58">
        <v>0.12</v>
      </c>
      <c r="L14" s="273">
        <f t="shared" si="1"/>
        <v>0</v>
      </c>
      <c r="M14" s="278" t="s">
        <v>66</v>
      </c>
      <c r="N14" s="279">
        <f t="shared" si="2"/>
        <v>0</v>
      </c>
    </row>
    <row r="15" spans="1:14" ht="27" customHeight="1" x14ac:dyDescent="0.15">
      <c r="A15" s="503"/>
      <c r="B15" s="502" t="s">
        <v>83</v>
      </c>
      <c r="C15" s="502"/>
      <c r="D15" s="502"/>
      <c r="E15" s="502"/>
      <c r="F15" s="502"/>
      <c r="G15" s="57" t="s">
        <v>53</v>
      </c>
      <c r="H15" s="268">
        <f>ROUNDDOWN('在庫②（醸造酒類）'!N5,-1)</f>
        <v>0</v>
      </c>
      <c r="I15" s="58">
        <v>0.09</v>
      </c>
      <c r="J15" s="273">
        <f t="shared" si="0"/>
        <v>0</v>
      </c>
      <c r="K15" s="58">
        <v>0.08</v>
      </c>
      <c r="L15" s="273">
        <f t="shared" si="1"/>
        <v>0</v>
      </c>
      <c r="M15" s="278"/>
      <c r="N15" s="279">
        <f t="shared" si="2"/>
        <v>0</v>
      </c>
    </row>
    <row r="16" spans="1:14" ht="27" customHeight="1" x14ac:dyDescent="0.15">
      <c r="A16" s="503"/>
      <c r="B16" s="502" t="s">
        <v>81</v>
      </c>
      <c r="C16" s="502"/>
      <c r="D16" s="502"/>
      <c r="E16" s="502"/>
      <c r="F16" s="502"/>
      <c r="G16" s="57" t="s">
        <v>54</v>
      </c>
      <c r="H16" s="268">
        <f>ROUNDDOWN('在庫②（醸造酒類）'!V5,-1)</f>
        <v>0</v>
      </c>
      <c r="I16" s="58">
        <v>0.12</v>
      </c>
      <c r="J16" s="273">
        <f t="shared" si="0"/>
        <v>0</v>
      </c>
      <c r="K16" s="58">
        <v>0.14000000000000001</v>
      </c>
      <c r="L16" s="273">
        <f t="shared" si="1"/>
        <v>0</v>
      </c>
      <c r="M16" s="278" t="s">
        <v>66</v>
      </c>
      <c r="N16" s="279">
        <f t="shared" si="2"/>
        <v>0</v>
      </c>
    </row>
    <row r="17" spans="1:16" ht="27" customHeight="1" x14ac:dyDescent="0.15">
      <c r="A17" s="503" t="s">
        <v>11</v>
      </c>
      <c r="B17" s="505" t="s">
        <v>84</v>
      </c>
      <c r="C17" s="507" t="s">
        <v>45</v>
      </c>
      <c r="D17" s="550" t="s">
        <v>85</v>
      </c>
      <c r="E17" s="551"/>
      <c r="F17" s="552"/>
      <c r="G17" s="495" t="s">
        <v>55</v>
      </c>
      <c r="H17" s="268">
        <f>ROUNDDOWN('在庫③（混成酒類）'!F6,-1)</f>
        <v>0</v>
      </c>
      <c r="I17" s="58">
        <v>0.2</v>
      </c>
      <c r="J17" s="273">
        <f t="shared" si="0"/>
        <v>0</v>
      </c>
      <c r="K17" s="58">
        <v>0.22</v>
      </c>
      <c r="L17" s="273">
        <f t="shared" si="1"/>
        <v>0</v>
      </c>
      <c r="M17" s="560" t="s">
        <v>66</v>
      </c>
      <c r="N17" s="562">
        <f>ABS(J17+J18+J19-L17-L18-L19)</f>
        <v>0</v>
      </c>
    </row>
    <row r="18" spans="1:16" ht="27" customHeight="1" x14ac:dyDescent="0.15">
      <c r="A18" s="503"/>
      <c r="B18" s="505"/>
      <c r="C18" s="507"/>
      <c r="D18" s="550" t="str">
        <f>IF('在庫③（混成酒類）'!E18:E42&gt;0,"（"&amp;MIN('在庫③（混成酒類）'!B18:B42)&amp;"度ほか）","")</f>
        <v/>
      </c>
      <c r="E18" s="551"/>
      <c r="F18" s="59" t="s">
        <v>46</v>
      </c>
      <c r="G18" s="495"/>
      <c r="H18" s="269">
        <f>IF('在庫③（混成酒類）'!F7&gt;0,ROUNDDOWN('在庫③（混成酒類）'!F7,-1),0)</f>
        <v>0</v>
      </c>
      <c r="I18" s="60"/>
      <c r="J18" s="273">
        <f>IF('在庫③（混成酒類）'!L15&gt;0,'在庫③（混成酒類）'!L15,0)</f>
        <v>0</v>
      </c>
      <c r="K18" s="60"/>
      <c r="L18" s="273">
        <f>IF('在庫③（混成酒類）'!M15&gt;0,'在庫③（混成酒類）'!M15,0)</f>
        <v>0</v>
      </c>
      <c r="M18" s="561"/>
      <c r="N18" s="563"/>
    </row>
    <row r="19" spans="1:16" ht="27" customHeight="1" x14ac:dyDescent="0.15">
      <c r="A19" s="504"/>
      <c r="B19" s="506"/>
      <c r="C19" s="508"/>
      <c r="D19" s="554"/>
      <c r="E19" s="555"/>
      <c r="F19" s="61" t="s">
        <v>46</v>
      </c>
      <c r="G19" s="496"/>
      <c r="H19" s="270"/>
      <c r="I19" s="62"/>
      <c r="J19" s="274"/>
      <c r="K19" s="62"/>
      <c r="L19" s="274"/>
      <c r="M19" s="561"/>
      <c r="N19" s="563"/>
    </row>
    <row r="20" spans="1:16" ht="27" customHeight="1" x14ac:dyDescent="0.15">
      <c r="A20" s="497" t="s">
        <v>78</v>
      </c>
      <c r="B20" s="498"/>
      <c r="C20" s="498"/>
      <c r="D20" s="498"/>
      <c r="E20" s="498"/>
      <c r="F20" s="498"/>
      <c r="G20" s="63" t="s">
        <v>56</v>
      </c>
      <c r="H20" s="271" t="str">
        <f>IF(H12+H13+H15&gt;0,H12+H13+H15,"")</f>
        <v/>
      </c>
      <c r="I20" s="64"/>
      <c r="J20" s="275">
        <f>IF(J12+J13+J15&gt;0,J12+J13+J15,0)</f>
        <v>0</v>
      </c>
      <c r="K20" s="64"/>
      <c r="L20" s="275">
        <f>IF(L12+L13+L15&gt;0,L12+L13+L15,0)</f>
        <v>0</v>
      </c>
      <c r="M20" s="280"/>
      <c r="N20" s="281">
        <f>IF(N12+N13+N15&gt;0,N12+N13+N15,0)</f>
        <v>0</v>
      </c>
    </row>
    <row r="21" spans="1:16" ht="27" customHeight="1" x14ac:dyDescent="0.15">
      <c r="A21" s="497" t="s">
        <v>79</v>
      </c>
      <c r="B21" s="498"/>
      <c r="C21" s="498"/>
      <c r="D21" s="498"/>
      <c r="E21" s="498"/>
      <c r="F21" s="498"/>
      <c r="G21" s="63" t="s">
        <v>57</v>
      </c>
      <c r="H21" s="271" t="str">
        <f>IF(H9+H10+H11+H14+H16+H17+H18+H19&gt;0,H9+H10+H11+H14+H16+H17+H18+H19,"")</f>
        <v/>
      </c>
      <c r="I21" s="64"/>
      <c r="J21" s="275">
        <f>IF(J9+J10+J11+J14+J16+J17+J18+J19&gt;0,J9+J10+J11+J14+J16+J17+J18+J19,0)</f>
        <v>0</v>
      </c>
      <c r="K21" s="64"/>
      <c r="L21" s="275">
        <f>IF(L9+L10+L11+L14+L16+L17+L18+L19&gt;0,L9+L10+L11+L14+L16+L17+L18+L19,0)</f>
        <v>0</v>
      </c>
      <c r="M21" s="280" t="s">
        <v>66</v>
      </c>
      <c r="N21" s="281">
        <f>IF(N9+N10+N11+N14+N16+N17+N18+N19&gt;0,N9+N10+N11+N14+N16+N17+N18+N19,0)</f>
        <v>0</v>
      </c>
    </row>
    <row r="22" spans="1:16" x14ac:dyDescent="0.15">
      <c r="A22" s="564" t="s">
        <v>80</v>
      </c>
      <c r="B22" s="565"/>
      <c r="C22" s="565"/>
      <c r="D22" s="565"/>
      <c r="E22" s="565"/>
      <c r="F22" s="566"/>
      <c r="G22" s="523" t="s">
        <v>58</v>
      </c>
      <c r="H22" s="530"/>
      <c r="I22" s="532"/>
      <c r="J22" s="534" t="str">
        <f>IF(J20+J21&gt;0,J20+J21,"")</f>
        <v/>
      </c>
      <c r="K22" s="532"/>
      <c r="L22" s="534" t="str">
        <f>IF(L20+L21&gt;0,L20+L21,"")</f>
        <v/>
      </c>
      <c r="M22" s="538" t="s">
        <v>67</v>
      </c>
      <c r="N22" s="539"/>
    </row>
    <row r="23" spans="1:16" ht="15" customHeight="1" thickBot="1" x14ac:dyDescent="0.2">
      <c r="A23" s="567"/>
      <c r="B23" s="568"/>
      <c r="C23" s="568"/>
      <c r="D23" s="568"/>
      <c r="E23" s="568"/>
      <c r="F23" s="569"/>
      <c r="G23" s="570"/>
      <c r="H23" s="531"/>
      <c r="I23" s="533"/>
      <c r="J23" s="535"/>
      <c r="K23" s="533"/>
      <c r="L23" s="535"/>
      <c r="M23" s="540">
        <f>N20-N21</f>
        <v>0</v>
      </c>
      <c r="N23" s="541"/>
      <c r="P23" s="65"/>
    </row>
    <row r="24" spans="1:16" x14ac:dyDescent="0.15">
      <c r="A24" s="1" t="s">
        <v>64</v>
      </c>
      <c r="N24" s="22" t="str">
        <f>簡易判定表!E28</f>
        <v>・</v>
      </c>
    </row>
    <row r="25" spans="1:16" x14ac:dyDescent="0.15">
      <c r="A25" s="1" t="s">
        <v>65</v>
      </c>
    </row>
  </sheetData>
  <sheetProtection algorithmName="SHA-512" hashValue="FZlY5M9mrWMRZ0nX51wNdopWP6meVnMdU7F/0YRonjxrhb4oMAa/GBBEOOdYoXn5+2HsnrlUu8KNZDIIbpvu3A==" saltValue="navwgJREcwzdyNb/ubLj4w==" spinCount="100000" sheet="1" objects="1" scenarios="1"/>
  <mergeCells count="44">
    <mergeCell ref="A1:N1"/>
    <mergeCell ref="M22:N22"/>
    <mergeCell ref="M23:N23"/>
    <mergeCell ref="I3:N3"/>
    <mergeCell ref="I4:L5"/>
    <mergeCell ref="C12:D13"/>
    <mergeCell ref="D17:F17"/>
    <mergeCell ref="E12:F12"/>
    <mergeCell ref="E13:F13"/>
    <mergeCell ref="D18:E18"/>
    <mergeCell ref="D19:E19"/>
    <mergeCell ref="M6:N7"/>
    <mergeCell ref="M17:M19"/>
    <mergeCell ref="N17:N19"/>
    <mergeCell ref="A22:F23"/>
    <mergeCell ref="G22:G23"/>
    <mergeCell ref="H22:H23"/>
    <mergeCell ref="I22:I23"/>
    <mergeCell ref="J22:J23"/>
    <mergeCell ref="K22:K23"/>
    <mergeCell ref="L22:L23"/>
    <mergeCell ref="K6:L6"/>
    <mergeCell ref="A2:N2"/>
    <mergeCell ref="A8:A13"/>
    <mergeCell ref="B8:F9"/>
    <mergeCell ref="G8:G9"/>
    <mergeCell ref="A3:G5"/>
    <mergeCell ref="C11:F11"/>
    <mergeCell ref="G17:G19"/>
    <mergeCell ref="A20:F20"/>
    <mergeCell ref="A21:F21"/>
    <mergeCell ref="H6:H7"/>
    <mergeCell ref="I6:J6"/>
    <mergeCell ref="B14:F14"/>
    <mergeCell ref="B15:F15"/>
    <mergeCell ref="B16:F16"/>
    <mergeCell ref="A14:A16"/>
    <mergeCell ref="A17:A19"/>
    <mergeCell ref="B17:B19"/>
    <mergeCell ref="C17:C19"/>
    <mergeCell ref="A6:G7"/>
    <mergeCell ref="B10:B11"/>
    <mergeCell ref="B12:B13"/>
    <mergeCell ref="C10:F10"/>
  </mergeCells>
  <phoneticPr fontId="2"/>
  <printOptions horizontalCentered="1"/>
  <pageMargins left="0.51181102362204722" right="0.51181102362204722" top="0.74803149606299213" bottom="0.55118110236220474" header="0.31496062992125984" footer="0.31496062992125984"/>
  <pageSetup paperSize="9" scale="96"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A73"/>
  <sheetViews>
    <sheetView topLeftCell="A52" zoomScaleNormal="100" zoomScaleSheetLayoutView="100" workbookViewId="0">
      <selection activeCell="AT71" sqref="AT71"/>
    </sheetView>
  </sheetViews>
  <sheetFormatPr defaultColWidth="2.5" defaultRowHeight="15" customHeight="1" x14ac:dyDescent="0.15"/>
  <cols>
    <col min="1" max="16384" width="2.5" style="1"/>
  </cols>
  <sheetData>
    <row r="1" spans="1:53" ht="102.75" customHeight="1" thickBot="1" x14ac:dyDescent="0.2">
      <c r="A1" s="216" t="s">
        <v>190</v>
      </c>
      <c r="B1" s="635" t="s">
        <v>375</v>
      </c>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6"/>
      <c r="AM1" s="636"/>
      <c r="AN1" s="636"/>
      <c r="AO1" s="636"/>
      <c r="AP1" s="636"/>
      <c r="AQ1" s="636"/>
      <c r="AR1" s="636"/>
      <c r="AS1" s="636"/>
      <c r="AT1" s="636"/>
    </row>
    <row r="2" spans="1:53" ht="33.75" customHeight="1" thickBot="1" x14ac:dyDescent="0.2">
      <c r="B2" s="637" t="s">
        <v>189</v>
      </c>
      <c r="C2" s="638"/>
      <c r="D2" s="638"/>
      <c r="E2" s="638"/>
      <c r="F2" s="638"/>
      <c r="G2" s="638"/>
      <c r="H2" s="638"/>
      <c r="I2" s="638"/>
      <c r="J2" s="638"/>
      <c r="K2" s="638"/>
      <c r="L2" s="638"/>
      <c r="M2" s="638"/>
      <c r="N2" s="638"/>
      <c r="O2" s="638"/>
      <c r="P2" s="638"/>
      <c r="Q2" s="638"/>
      <c r="R2" s="638"/>
      <c r="S2" s="639"/>
      <c r="T2" s="639"/>
      <c r="U2" s="639"/>
      <c r="V2" s="639"/>
      <c r="W2" s="639"/>
      <c r="X2" s="639"/>
      <c r="Y2" s="639"/>
      <c r="Z2" s="639"/>
      <c r="AA2" s="639"/>
      <c r="AB2" s="639"/>
      <c r="AC2" s="639"/>
      <c r="AD2" s="639"/>
      <c r="AE2" s="639"/>
      <c r="AF2" s="639"/>
      <c r="AG2" s="639"/>
      <c r="AH2" s="639"/>
      <c r="AI2" s="639"/>
      <c r="AJ2" s="639"/>
      <c r="AK2" s="639"/>
      <c r="AL2" s="639"/>
      <c r="AM2" s="639"/>
      <c r="AN2" s="639"/>
      <c r="AO2" s="639"/>
      <c r="AP2" s="639"/>
      <c r="AQ2" s="639"/>
      <c r="AR2" s="639"/>
      <c r="AS2" s="639"/>
      <c r="AT2" s="640"/>
      <c r="AU2" s="1" t="s">
        <v>191</v>
      </c>
      <c r="AV2" s="641" t="str">
        <f>IF(S2="","２項又は同条第７項",IF(S2="引上対象酒類を１本以上所持しています。","２項","７項"))</f>
        <v>２項又は同条第７項</v>
      </c>
      <c r="AW2" s="641"/>
      <c r="AX2" s="641"/>
      <c r="AY2" s="641"/>
      <c r="AZ2" s="641"/>
      <c r="BA2" s="641"/>
    </row>
    <row r="3" spans="1:53" ht="26.25" customHeight="1" x14ac:dyDescent="0.15">
      <c r="S3" s="144" t="str">
        <f>IF(S2="","",IF(S2="引上対象酒類を１本以上所持しています。","届出書は、いずれかの貯蔵場所の所轄税務署に提出してください。","届出書は、全ての貯蔵場所について、貯蔵場所ごとに、貯蔵場所の所轄税務署に提出してください。"))</f>
        <v/>
      </c>
      <c r="T3" s="23"/>
      <c r="U3" s="23"/>
      <c r="V3" s="23"/>
      <c r="W3" s="23"/>
      <c r="X3" s="23"/>
      <c r="Y3" s="24"/>
      <c r="Z3" s="24"/>
      <c r="AA3" s="24"/>
      <c r="AB3" s="24"/>
      <c r="AC3" s="24"/>
      <c r="AD3" s="24"/>
      <c r="AE3" s="24"/>
      <c r="AF3" s="24"/>
      <c r="AG3" s="24"/>
      <c r="AH3" s="24"/>
      <c r="AI3" s="24"/>
      <c r="AJ3" s="24"/>
      <c r="AK3" s="24"/>
      <c r="AL3" s="24"/>
      <c r="AM3" s="24"/>
      <c r="AN3" s="24"/>
      <c r="AO3" s="24"/>
      <c r="AP3" s="24"/>
      <c r="AQ3" s="24"/>
      <c r="AR3" s="24"/>
      <c r="AS3" s="24"/>
      <c r="AT3" s="24"/>
    </row>
    <row r="6" spans="1:53" ht="15" customHeight="1" x14ac:dyDescent="0.15">
      <c r="B6" s="647" t="s">
        <v>130</v>
      </c>
      <c r="C6" s="647"/>
      <c r="D6" s="647"/>
      <c r="E6" s="647"/>
      <c r="F6" s="647"/>
      <c r="G6" s="647"/>
      <c r="H6" s="647"/>
      <c r="I6" s="647"/>
      <c r="J6" s="647"/>
      <c r="K6" s="647"/>
      <c r="L6" s="647"/>
      <c r="M6" s="647"/>
      <c r="N6" s="647"/>
      <c r="O6" s="647"/>
      <c r="P6" s="647"/>
      <c r="Q6" s="647"/>
      <c r="R6" s="647"/>
      <c r="S6" s="647"/>
      <c r="T6" s="647"/>
      <c r="U6" s="647"/>
      <c r="V6" s="647"/>
      <c r="W6" s="647"/>
      <c r="X6" s="647"/>
      <c r="Y6" s="647"/>
      <c r="Z6" s="647"/>
      <c r="AA6" s="647"/>
      <c r="AB6" s="647"/>
      <c r="AC6" s="647"/>
      <c r="AD6" s="647"/>
      <c r="AE6" s="647"/>
      <c r="AF6" s="647"/>
      <c r="AG6" s="647"/>
      <c r="AH6" s="647"/>
      <c r="AI6" s="647"/>
      <c r="AJ6" s="647"/>
      <c r="AK6" s="647"/>
      <c r="AL6" s="647"/>
      <c r="AM6" s="647"/>
      <c r="AN6" s="647"/>
      <c r="AO6" s="647"/>
      <c r="AP6" s="647"/>
      <c r="AQ6" s="647"/>
      <c r="AR6" s="647"/>
      <c r="AS6" s="647"/>
      <c r="AT6" s="647"/>
    </row>
    <row r="7" spans="1:53" ht="15" customHeight="1" x14ac:dyDescent="0.15">
      <c r="B7" s="647"/>
      <c r="C7" s="647"/>
      <c r="D7" s="647"/>
      <c r="E7" s="647"/>
      <c r="F7" s="647"/>
      <c r="G7" s="647"/>
      <c r="H7" s="647"/>
      <c r="I7" s="647"/>
      <c r="J7" s="647"/>
      <c r="K7" s="647"/>
      <c r="L7" s="647"/>
      <c r="M7" s="647"/>
      <c r="N7" s="647"/>
      <c r="O7" s="647"/>
      <c r="P7" s="647"/>
      <c r="Q7" s="647"/>
      <c r="R7" s="647"/>
      <c r="S7" s="647"/>
      <c r="T7" s="647"/>
      <c r="U7" s="647"/>
      <c r="V7" s="647"/>
      <c r="W7" s="647"/>
      <c r="X7" s="647"/>
      <c r="Y7" s="647"/>
      <c r="Z7" s="647"/>
      <c r="AA7" s="647"/>
      <c r="AB7" s="647"/>
      <c r="AC7" s="647"/>
      <c r="AD7" s="647"/>
      <c r="AE7" s="647"/>
      <c r="AF7" s="647"/>
      <c r="AG7" s="647"/>
      <c r="AH7" s="647"/>
      <c r="AI7" s="647"/>
      <c r="AJ7" s="647"/>
      <c r="AK7" s="647"/>
      <c r="AL7" s="647"/>
      <c r="AM7" s="647"/>
      <c r="AN7" s="647"/>
      <c r="AO7" s="647"/>
      <c r="AP7" s="647"/>
      <c r="AQ7" s="647"/>
      <c r="AR7" s="647"/>
      <c r="AS7" s="647"/>
      <c r="AT7" s="647"/>
    </row>
    <row r="10" spans="1:53" ht="15" customHeight="1" x14ac:dyDescent="0.15">
      <c r="D10" s="646" t="s">
        <v>128</v>
      </c>
      <c r="E10" s="646"/>
      <c r="F10" s="646"/>
      <c r="G10" s="646"/>
      <c r="H10" s="646"/>
      <c r="I10" s="646"/>
      <c r="AH10" s="644" t="s">
        <v>118</v>
      </c>
      <c r="AI10" s="644"/>
      <c r="AJ10" s="644"/>
      <c r="AK10" s="644"/>
      <c r="AL10" s="642" t="s">
        <v>97</v>
      </c>
      <c r="AM10" s="642"/>
      <c r="AN10" s="642"/>
      <c r="AO10" s="642"/>
      <c r="AP10" s="642"/>
      <c r="AQ10" s="642"/>
      <c r="AR10" s="642"/>
      <c r="AS10" s="642"/>
      <c r="AT10" s="642"/>
    </row>
    <row r="11" spans="1:53" ht="15" customHeight="1" x14ac:dyDescent="0.15">
      <c r="D11" s="608"/>
      <c r="E11" s="608"/>
      <c r="F11" s="608"/>
      <c r="G11" s="608"/>
      <c r="H11" s="608"/>
      <c r="I11" s="608"/>
      <c r="AH11" s="645"/>
      <c r="AI11" s="645"/>
      <c r="AJ11" s="645"/>
      <c r="AK11" s="645"/>
      <c r="AL11" s="643"/>
      <c r="AM11" s="643"/>
      <c r="AN11" s="643"/>
      <c r="AO11" s="643"/>
      <c r="AP11" s="643"/>
      <c r="AQ11" s="643"/>
      <c r="AR11" s="643"/>
      <c r="AS11" s="643"/>
      <c r="AT11" s="643"/>
    </row>
    <row r="12" spans="1:53" ht="15" customHeight="1" x14ac:dyDescent="0.15">
      <c r="B12" s="2"/>
      <c r="C12" s="3"/>
      <c r="D12" s="3"/>
      <c r="E12" s="3"/>
      <c r="F12" s="3"/>
      <c r="G12" s="3"/>
      <c r="H12" s="3"/>
      <c r="I12" s="3"/>
      <c r="J12" s="3"/>
      <c r="K12" s="3"/>
      <c r="L12" s="4"/>
      <c r="M12" s="583" t="s">
        <v>297</v>
      </c>
      <c r="N12" s="584"/>
      <c r="O12" s="2" t="s">
        <v>117</v>
      </c>
      <c r="P12" s="3"/>
      <c r="Q12" s="3"/>
      <c r="R12" s="3"/>
      <c r="S12" s="616"/>
      <c r="T12" s="616"/>
      <c r="U12" s="616"/>
      <c r="V12" s="3" t="s">
        <v>112</v>
      </c>
      <c r="W12" s="617"/>
      <c r="X12" s="617"/>
      <c r="Y12" s="617"/>
      <c r="Z12" s="617"/>
      <c r="AA12" s="5"/>
      <c r="AB12" s="5"/>
      <c r="AC12" s="5"/>
      <c r="AD12" s="5"/>
      <c r="AE12" s="3"/>
      <c r="AF12" s="3"/>
      <c r="AG12" s="3"/>
      <c r="AH12" s="3"/>
      <c r="AI12" s="3"/>
      <c r="AJ12" s="3"/>
      <c r="AK12" s="4"/>
      <c r="AL12" s="6" t="s">
        <v>106</v>
      </c>
      <c r="AM12" s="5"/>
      <c r="AN12" s="5"/>
      <c r="AO12" s="5" t="s">
        <v>109</v>
      </c>
      <c r="AP12" s="615"/>
      <c r="AQ12" s="615"/>
      <c r="AR12" s="615"/>
      <c r="AS12" s="615"/>
      <c r="AT12" s="7" t="s">
        <v>110</v>
      </c>
    </row>
    <row r="13" spans="1:53" ht="15" customHeight="1" x14ac:dyDescent="0.15">
      <c r="B13" s="607" t="s">
        <v>121</v>
      </c>
      <c r="C13" s="518"/>
      <c r="D13" s="627"/>
      <c r="E13" s="627"/>
      <c r="F13" s="518" t="s">
        <v>122</v>
      </c>
      <c r="G13" s="627"/>
      <c r="H13" s="627"/>
      <c r="I13" s="518" t="s">
        <v>123</v>
      </c>
      <c r="J13" s="627"/>
      <c r="K13" s="627"/>
      <c r="L13" s="529" t="s">
        <v>124</v>
      </c>
      <c r="M13" s="583"/>
      <c r="N13" s="584"/>
      <c r="O13" s="618"/>
      <c r="P13" s="619"/>
      <c r="Q13" s="619"/>
      <c r="R13" s="619"/>
      <c r="S13" s="619"/>
      <c r="T13" s="619"/>
      <c r="U13" s="619"/>
      <c r="V13" s="619"/>
      <c r="W13" s="619"/>
      <c r="X13" s="619"/>
      <c r="Y13" s="619"/>
      <c r="Z13" s="619"/>
      <c r="AA13" s="619"/>
      <c r="AB13" s="619"/>
      <c r="AC13" s="619"/>
      <c r="AD13" s="619"/>
      <c r="AE13" s="619"/>
      <c r="AF13" s="619"/>
      <c r="AG13" s="619"/>
      <c r="AH13" s="619"/>
      <c r="AI13" s="619"/>
      <c r="AJ13" s="619"/>
      <c r="AK13" s="620"/>
      <c r="AL13" s="613"/>
      <c r="AM13" s="614"/>
      <c r="AN13" s="614"/>
      <c r="AO13" s="614"/>
      <c r="AP13" s="614"/>
      <c r="AQ13" s="614"/>
      <c r="AR13" s="614"/>
      <c r="AS13" s="614"/>
      <c r="AT13" s="8" t="s">
        <v>107</v>
      </c>
    </row>
    <row r="14" spans="1:53" ht="15" customHeight="1" x14ac:dyDescent="0.15">
      <c r="B14" s="607"/>
      <c r="C14" s="518"/>
      <c r="D14" s="627"/>
      <c r="E14" s="627"/>
      <c r="F14" s="518"/>
      <c r="G14" s="627"/>
      <c r="H14" s="627"/>
      <c r="I14" s="518"/>
      <c r="J14" s="627"/>
      <c r="K14" s="627"/>
      <c r="L14" s="529"/>
      <c r="M14" s="583"/>
      <c r="N14" s="584"/>
      <c r="O14" s="621"/>
      <c r="P14" s="622"/>
      <c r="Q14" s="622"/>
      <c r="R14" s="622"/>
      <c r="S14" s="622"/>
      <c r="T14" s="622"/>
      <c r="U14" s="622"/>
      <c r="V14" s="622"/>
      <c r="W14" s="622"/>
      <c r="X14" s="622"/>
      <c r="Y14" s="622"/>
      <c r="Z14" s="622"/>
      <c r="AA14" s="622"/>
      <c r="AB14" s="622"/>
      <c r="AC14" s="622"/>
      <c r="AD14" s="622"/>
      <c r="AE14" s="622"/>
      <c r="AF14" s="622"/>
      <c r="AG14" s="622"/>
      <c r="AH14" s="622"/>
      <c r="AI14" s="622"/>
      <c r="AJ14" s="622"/>
      <c r="AK14" s="623"/>
      <c r="AL14" s="604"/>
      <c r="AM14" s="605"/>
      <c r="AN14" s="605"/>
      <c r="AO14" s="605"/>
      <c r="AP14" s="605"/>
      <c r="AQ14" s="605"/>
      <c r="AR14" s="605"/>
      <c r="AS14" s="605"/>
      <c r="AT14" s="9" t="s">
        <v>108</v>
      </c>
    </row>
    <row r="15" spans="1:53" ht="15" customHeight="1" x14ac:dyDescent="0.15">
      <c r="B15" s="10"/>
      <c r="C15" s="11"/>
      <c r="D15" s="11"/>
      <c r="E15" s="11"/>
      <c r="F15" s="11"/>
      <c r="G15" s="11"/>
      <c r="H15" s="11"/>
      <c r="I15" s="11"/>
      <c r="J15" s="11"/>
      <c r="K15" s="11"/>
      <c r="L15" s="8"/>
      <c r="M15" s="583"/>
      <c r="N15" s="584"/>
      <c r="O15" s="12" t="s">
        <v>113</v>
      </c>
      <c r="P15" s="13"/>
      <c r="Q15" s="13"/>
      <c r="R15" s="13"/>
      <c r="S15" s="1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4"/>
    </row>
    <row r="16" spans="1:53" ht="15" customHeight="1" x14ac:dyDescent="0.15">
      <c r="B16" s="10"/>
      <c r="C16" s="11"/>
      <c r="D16" s="11"/>
      <c r="E16" s="11"/>
      <c r="F16" s="11"/>
      <c r="G16" s="11"/>
      <c r="H16" s="11"/>
      <c r="I16" s="11"/>
      <c r="J16" s="11"/>
      <c r="K16" s="11"/>
      <c r="L16" s="8"/>
      <c r="M16" s="583"/>
      <c r="N16" s="584"/>
      <c r="O16" s="10" t="s">
        <v>116</v>
      </c>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8"/>
    </row>
    <row r="17" spans="2:46" ht="15" customHeight="1" x14ac:dyDescent="0.15">
      <c r="B17" s="10"/>
      <c r="C17" s="11"/>
      <c r="D17" s="11"/>
      <c r="E17" s="11"/>
      <c r="F17" s="11"/>
      <c r="G17" s="11"/>
      <c r="H17" s="11"/>
      <c r="I17" s="11"/>
      <c r="J17" s="11"/>
      <c r="K17" s="11"/>
      <c r="L17" s="8"/>
      <c r="M17" s="583"/>
      <c r="N17" s="584"/>
      <c r="O17" s="587"/>
      <c r="P17" s="588"/>
      <c r="Q17" s="588"/>
      <c r="R17" s="588"/>
      <c r="S17" s="588"/>
      <c r="T17" s="588"/>
      <c r="U17" s="588"/>
      <c r="V17" s="588"/>
      <c r="W17" s="588"/>
      <c r="X17" s="588"/>
      <c r="Y17" s="588"/>
      <c r="Z17" s="588"/>
      <c r="AA17" s="588"/>
      <c r="AB17" s="588"/>
      <c r="AC17" s="588"/>
      <c r="AD17" s="588"/>
      <c r="AE17" s="588"/>
      <c r="AF17" s="588"/>
      <c r="AG17" s="588"/>
      <c r="AH17" s="588"/>
      <c r="AI17" s="588"/>
      <c r="AJ17" s="588"/>
      <c r="AK17" s="588"/>
      <c r="AL17" s="588"/>
      <c r="AM17" s="588"/>
      <c r="AN17" s="588"/>
      <c r="AO17" s="588"/>
      <c r="AP17" s="588"/>
      <c r="AQ17" s="588"/>
      <c r="AR17" s="518" t="s">
        <v>92</v>
      </c>
      <c r="AS17" s="518"/>
      <c r="AT17" s="529"/>
    </row>
    <row r="18" spans="2:46" ht="15" customHeight="1" x14ac:dyDescent="0.15">
      <c r="B18" s="10"/>
      <c r="C18" s="11"/>
      <c r="D18" s="11"/>
      <c r="E18" s="11"/>
      <c r="F18" s="11"/>
      <c r="G18" s="11"/>
      <c r="H18" s="11"/>
      <c r="I18" s="11"/>
      <c r="J18" s="11"/>
      <c r="K18" s="11"/>
      <c r="L18" s="8"/>
      <c r="M18" s="583"/>
      <c r="N18" s="584"/>
      <c r="O18" s="590"/>
      <c r="P18" s="591"/>
      <c r="Q18" s="591"/>
      <c r="R18" s="591"/>
      <c r="S18" s="591"/>
      <c r="T18" s="591"/>
      <c r="U18" s="591"/>
      <c r="V18" s="591"/>
      <c r="W18" s="591"/>
      <c r="X18" s="591"/>
      <c r="Y18" s="591"/>
      <c r="Z18" s="591"/>
      <c r="AA18" s="591"/>
      <c r="AB18" s="591"/>
      <c r="AC18" s="591"/>
      <c r="AD18" s="591"/>
      <c r="AE18" s="591"/>
      <c r="AF18" s="591"/>
      <c r="AG18" s="591"/>
      <c r="AH18" s="591"/>
      <c r="AI18" s="591"/>
      <c r="AJ18" s="591"/>
      <c r="AK18" s="591"/>
      <c r="AL18" s="591"/>
      <c r="AM18" s="591"/>
      <c r="AN18" s="591"/>
      <c r="AO18" s="591"/>
      <c r="AP18" s="591"/>
      <c r="AQ18" s="591"/>
      <c r="AR18" s="608"/>
      <c r="AS18" s="608"/>
      <c r="AT18" s="609"/>
    </row>
    <row r="19" spans="2:46" ht="12" x14ac:dyDescent="0.15">
      <c r="B19" s="10"/>
      <c r="C19" s="11"/>
      <c r="D19" s="11"/>
      <c r="E19" s="11"/>
      <c r="F19" s="11"/>
      <c r="G19" s="11"/>
      <c r="H19" s="11"/>
      <c r="I19" s="11"/>
      <c r="J19" s="11"/>
      <c r="K19" s="11"/>
      <c r="L19" s="8"/>
      <c r="M19" s="583"/>
      <c r="N19" s="584"/>
      <c r="O19" s="610" t="s">
        <v>105</v>
      </c>
      <c r="P19" s="611"/>
      <c r="Q19" s="611"/>
      <c r="R19" s="611"/>
      <c r="S19" s="611"/>
      <c r="T19" s="611"/>
      <c r="U19" s="2"/>
      <c r="V19" s="3"/>
      <c r="W19" s="624" t="s">
        <v>104</v>
      </c>
      <c r="X19" s="624"/>
      <c r="Y19" s="624"/>
      <c r="Z19" s="624"/>
      <c r="AA19" s="624"/>
      <c r="AB19" s="624"/>
      <c r="AC19" s="624"/>
      <c r="AD19" s="624"/>
      <c r="AE19" s="624"/>
      <c r="AF19" s="624"/>
      <c r="AG19" s="624"/>
      <c r="AH19" s="624"/>
      <c r="AI19" s="624"/>
      <c r="AJ19" s="624"/>
      <c r="AK19" s="624"/>
      <c r="AL19" s="624"/>
      <c r="AM19" s="624"/>
      <c r="AN19" s="624"/>
      <c r="AO19" s="624"/>
      <c r="AP19" s="624"/>
      <c r="AQ19" s="624"/>
      <c r="AR19" s="624"/>
      <c r="AS19" s="624"/>
      <c r="AT19" s="625"/>
    </row>
    <row r="20" spans="2:46" ht="7.5" customHeight="1" x14ac:dyDescent="0.15">
      <c r="B20" s="10"/>
      <c r="C20" s="11"/>
      <c r="D20" s="11"/>
      <c r="E20" s="11"/>
      <c r="F20" s="11"/>
      <c r="G20" s="11"/>
      <c r="H20" s="11"/>
      <c r="I20" s="11"/>
      <c r="J20" s="11"/>
      <c r="K20" s="11"/>
      <c r="L20" s="8"/>
      <c r="M20" s="583"/>
      <c r="N20" s="584"/>
      <c r="O20" s="607"/>
      <c r="P20" s="518"/>
      <c r="Q20" s="518"/>
      <c r="R20" s="518"/>
      <c r="S20" s="518"/>
      <c r="T20" s="518"/>
      <c r="U20" s="607"/>
      <c r="V20" s="518"/>
      <c r="W20" s="607"/>
      <c r="X20" s="518"/>
      <c r="Y20" s="518"/>
      <c r="Z20" s="518"/>
      <c r="AA20" s="518"/>
      <c r="AB20" s="518"/>
      <c r="AC20" s="518"/>
      <c r="AD20" s="529"/>
      <c r="AE20" s="607"/>
      <c r="AF20" s="518"/>
      <c r="AG20" s="518"/>
      <c r="AH20" s="518"/>
      <c r="AI20" s="518"/>
      <c r="AJ20" s="518"/>
      <c r="AK20" s="518"/>
      <c r="AL20" s="529"/>
      <c r="AM20" s="607"/>
      <c r="AN20" s="518"/>
      <c r="AO20" s="518"/>
      <c r="AP20" s="518"/>
      <c r="AQ20" s="518"/>
      <c r="AR20" s="518"/>
      <c r="AS20" s="518"/>
      <c r="AT20" s="529"/>
    </row>
    <row r="21" spans="2:46" ht="22.5" customHeight="1" x14ac:dyDescent="0.15">
      <c r="B21" s="10"/>
      <c r="C21" s="11"/>
      <c r="D21" s="11"/>
      <c r="E21" s="11"/>
      <c r="F21" s="11"/>
      <c r="G21" s="11"/>
      <c r="H21" s="11"/>
      <c r="I21" s="11"/>
      <c r="J21" s="11"/>
      <c r="K21" s="11"/>
      <c r="L21" s="8"/>
      <c r="M21" s="583"/>
      <c r="N21" s="584"/>
      <c r="O21" s="612"/>
      <c r="P21" s="608"/>
      <c r="Q21" s="608"/>
      <c r="R21" s="608"/>
      <c r="S21" s="608"/>
      <c r="T21" s="608"/>
      <c r="U21" s="585"/>
      <c r="V21" s="586"/>
      <c r="W21" s="585"/>
      <c r="X21" s="586"/>
      <c r="Y21" s="595"/>
      <c r="Z21" s="595"/>
      <c r="AA21" s="595"/>
      <c r="AB21" s="595"/>
      <c r="AC21" s="586"/>
      <c r="AD21" s="606"/>
      <c r="AE21" s="585"/>
      <c r="AF21" s="586"/>
      <c r="AG21" s="595"/>
      <c r="AH21" s="595"/>
      <c r="AI21" s="595"/>
      <c r="AJ21" s="595"/>
      <c r="AK21" s="586"/>
      <c r="AL21" s="606"/>
      <c r="AM21" s="585"/>
      <c r="AN21" s="586"/>
      <c r="AO21" s="595"/>
      <c r="AP21" s="595"/>
      <c r="AQ21" s="595"/>
      <c r="AR21" s="595"/>
      <c r="AS21" s="586"/>
      <c r="AT21" s="606"/>
    </row>
    <row r="22" spans="2:46" ht="15" customHeight="1" x14ac:dyDescent="0.15">
      <c r="B22" s="10"/>
      <c r="C22" s="11"/>
      <c r="D22" s="11"/>
      <c r="E22" s="11"/>
      <c r="F22" s="11"/>
      <c r="G22" s="11"/>
      <c r="H22" s="11"/>
      <c r="I22" s="11"/>
      <c r="J22" s="11"/>
      <c r="K22" s="11"/>
      <c r="L22" s="8"/>
      <c r="M22" s="583" t="s">
        <v>115</v>
      </c>
      <c r="N22" s="584"/>
      <c r="O22" s="2" t="s">
        <v>111</v>
      </c>
      <c r="P22" s="3"/>
      <c r="Q22" s="3"/>
      <c r="R22" s="3"/>
      <c r="S22" s="3"/>
      <c r="T22" s="3"/>
      <c r="U22" s="3"/>
      <c r="V22" s="3"/>
      <c r="W22" s="616"/>
      <c r="X22" s="616"/>
      <c r="Y22" s="616"/>
      <c r="Z22" s="3" t="s">
        <v>112</v>
      </c>
      <c r="AA22" s="617"/>
      <c r="AB22" s="617"/>
      <c r="AC22" s="617"/>
      <c r="AD22" s="617"/>
      <c r="AE22" s="3"/>
      <c r="AF22" s="3"/>
      <c r="AG22" s="3"/>
      <c r="AH22" s="3"/>
      <c r="AI22" s="3"/>
      <c r="AJ22" s="3"/>
      <c r="AK22" s="4"/>
      <c r="AL22" s="6" t="s">
        <v>106</v>
      </c>
      <c r="AM22" s="5"/>
      <c r="AN22" s="5"/>
      <c r="AO22" s="5" t="s">
        <v>109</v>
      </c>
      <c r="AP22" s="615"/>
      <c r="AQ22" s="615"/>
      <c r="AR22" s="615"/>
      <c r="AS22" s="615"/>
      <c r="AT22" s="7" t="s">
        <v>110</v>
      </c>
    </row>
    <row r="23" spans="2:46" ht="15" customHeight="1" x14ac:dyDescent="0.15">
      <c r="B23" s="10"/>
      <c r="C23" s="627"/>
      <c r="D23" s="627"/>
      <c r="E23" s="627"/>
      <c r="F23" s="627"/>
      <c r="G23" s="627"/>
      <c r="H23" s="627"/>
      <c r="I23" s="627"/>
      <c r="J23" s="627"/>
      <c r="K23" s="11"/>
      <c r="L23" s="8"/>
      <c r="M23" s="583"/>
      <c r="N23" s="584"/>
      <c r="O23" s="618"/>
      <c r="P23" s="619"/>
      <c r="Q23" s="619"/>
      <c r="R23" s="619"/>
      <c r="S23" s="619"/>
      <c r="T23" s="619"/>
      <c r="U23" s="619"/>
      <c r="V23" s="619"/>
      <c r="W23" s="619"/>
      <c r="X23" s="619"/>
      <c r="Y23" s="619"/>
      <c r="Z23" s="619"/>
      <c r="AA23" s="619"/>
      <c r="AB23" s="619"/>
      <c r="AC23" s="619"/>
      <c r="AD23" s="619"/>
      <c r="AE23" s="619"/>
      <c r="AF23" s="619"/>
      <c r="AG23" s="619"/>
      <c r="AH23" s="619"/>
      <c r="AI23" s="619"/>
      <c r="AJ23" s="619"/>
      <c r="AK23" s="620"/>
      <c r="AL23" s="613"/>
      <c r="AM23" s="614"/>
      <c r="AN23" s="614"/>
      <c r="AO23" s="614"/>
      <c r="AP23" s="614"/>
      <c r="AQ23" s="614"/>
      <c r="AR23" s="614"/>
      <c r="AS23" s="614"/>
      <c r="AT23" s="8" t="s">
        <v>107</v>
      </c>
    </row>
    <row r="24" spans="2:46" ht="15" customHeight="1" x14ac:dyDescent="0.15">
      <c r="B24" s="10"/>
      <c r="C24" s="627"/>
      <c r="D24" s="627"/>
      <c r="E24" s="627"/>
      <c r="F24" s="627"/>
      <c r="G24" s="627"/>
      <c r="H24" s="627"/>
      <c r="I24" s="627"/>
      <c r="J24" s="627"/>
      <c r="K24" s="11"/>
      <c r="L24" s="8"/>
      <c r="M24" s="583"/>
      <c r="N24" s="584"/>
      <c r="O24" s="621"/>
      <c r="P24" s="622"/>
      <c r="Q24" s="622"/>
      <c r="R24" s="622"/>
      <c r="S24" s="622"/>
      <c r="T24" s="622"/>
      <c r="U24" s="622"/>
      <c r="V24" s="622"/>
      <c r="W24" s="622"/>
      <c r="X24" s="622"/>
      <c r="Y24" s="622"/>
      <c r="Z24" s="622"/>
      <c r="AA24" s="622"/>
      <c r="AB24" s="622"/>
      <c r="AC24" s="622"/>
      <c r="AD24" s="622"/>
      <c r="AE24" s="622"/>
      <c r="AF24" s="622"/>
      <c r="AG24" s="622"/>
      <c r="AH24" s="622"/>
      <c r="AI24" s="622"/>
      <c r="AJ24" s="622"/>
      <c r="AK24" s="623"/>
      <c r="AL24" s="604"/>
      <c r="AM24" s="605"/>
      <c r="AN24" s="605"/>
      <c r="AO24" s="605"/>
      <c r="AP24" s="605"/>
      <c r="AQ24" s="605"/>
      <c r="AR24" s="605"/>
      <c r="AS24" s="605"/>
      <c r="AT24" s="9" t="s">
        <v>108</v>
      </c>
    </row>
    <row r="25" spans="2:46" ht="15" customHeight="1" x14ac:dyDescent="0.15">
      <c r="B25" s="10"/>
      <c r="C25" s="11"/>
      <c r="D25" s="11"/>
      <c r="E25" s="11"/>
      <c r="F25" s="11"/>
      <c r="G25" s="11"/>
      <c r="H25" s="11"/>
      <c r="I25" s="11"/>
      <c r="J25" s="11"/>
      <c r="K25" s="11"/>
      <c r="L25" s="14" t="s">
        <v>120</v>
      </c>
      <c r="M25" s="583"/>
      <c r="N25" s="584"/>
      <c r="O25" s="12" t="s">
        <v>113</v>
      </c>
      <c r="P25" s="13"/>
      <c r="Q25" s="13"/>
      <c r="R25" s="13"/>
      <c r="S25" s="1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c r="AT25" s="594"/>
    </row>
    <row r="26" spans="2:46" ht="15" customHeight="1" x14ac:dyDescent="0.15">
      <c r="B26" s="10"/>
      <c r="C26" s="11"/>
      <c r="D26" s="11"/>
      <c r="E26" s="11"/>
      <c r="F26" s="11"/>
      <c r="G26" s="11"/>
      <c r="H26" s="11"/>
      <c r="I26" s="11"/>
      <c r="J26" s="11"/>
      <c r="K26" s="11"/>
      <c r="L26" s="8"/>
      <c r="M26" s="583"/>
      <c r="N26" s="584"/>
      <c r="O26" s="10" t="s">
        <v>114</v>
      </c>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8"/>
    </row>
    <row r="27" spans="2:46" ht="15" customHeight="1" x14ac:dyDescent="0.15">
      <c r="B27" s="10"/>
      <c r="C27" s="571" t="s">
        <v>292</v>
      </c>
      <c r="D27" s="571"/>
      <c r="E27" s="571"/>
      <c r="F27" s="571"/>
      <c r="G27" s="571"/>
      <c r="H27" s="571"/>
      <c r="I27" s="571"/>
      <c r="J27" s="571"/>
      <c r="K27" s="571"/>
      <c r="L27" s="15"/>
      <c r="M27" s="583"/>
      <c r="N27" s="584"/>
      <c r="O27" s="587"/>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9"/>
    </row>
    <row r="28" spans="2:46" ht="15" customHeight="1" x14ac:dyDescent="0.15">
      <c r="B28" s="16"/>
      <c r="C28" s="572"/>
      <c r="D28" s="572"/>
      <c r="E28" s="572"/>
      <c r="F28" s="572"/>
      <c r="G28" s="572"/>
      <c r="H28" s="572"/>
      <c r="I28" s="572"/>
      <c r="J28" s="572"/>
      <c r="K28" s="572"/>
      <c r="L28" s="17"/>
      <c r="M28" s="583"/>
      <c r="N28" s="584"/>
      <c r="O28" s="590"/>
      <c r="P28" s="591"/>
      <c r="Q28" s="591"/>
      <c r="R28" s="591"/>
      <c r="S28" s="591"/>
      <c r="T28" s="591"/>
      <c r="U28" s="591"/>
      <c r="V28" s="591"/>
      <c r="W28" s="591"/>
      <c r="X28" s="591"/>
      <c r="Y28" s="591"/>
      <c r="Z28" s="591"/>
      <c r="AA28" s="591"/>
      <c r="AB28" s="591"/>
      <c r="AC28" s="591"/>
      <c r="AD28" s="591"/>
      <c r="AE28" s="591"/>
      <c r="AF28" s="591"/>
      <c r="AG28" s="591"/>
      <c r="AH28" s="591"/>
      <c r="AI28" s="591"/>
      <c r="AJ28" s="591"/>
      <c r="AK28" s="591"/>
      <c r="AL28" s="591"/>
      <c r="AM28" s="591"/>
      <c r="AN28" s="591"/>
      <c r="AO28" s="591"/>
      <c r="AP28" s="591"/>
      <c r="AQ28" s="591"/>
      <c r="AR28" s="591"/>
      <c r="AS28" s="591"/>
      <c r="AT28" s="592"/>
    </row>
    <row r="29" spans="2:46" ht="15" customHeight="1" x14ac:dyDescent="0.15">
      <c r="B29" s="628" t="str">
        <f>"　所得税法等の一部を改正する等の法律（平成29年法律第４号）附則第39条第１項又は同条第４項の規定の適用を受けるので、同条第"&amp;AV2&amp;"の規定により届出します。"</f>
        <v>　所得税法等の一部を改正する等の法律（平成29年法律第４号）附則第39条第１項又は同条第４項の規定の適用を受けるので、同条第２項又は同条第７項の規定により届出します。</v>
      </c>
      <c r="C29" s="629"/>
      <c r="D29" s="629"/>
      <c r="E29" s="629"/>
      <c r="F29" s="629"/>
      <c r="G29" s="629"/>
      <c r="H29" s="629"/>
      <c r="I29" s="629"/>
      <c r="J29" s="629"/>
      <c r="K29" s="629"/>
      <c r="L29" s="629"/>
      <c r="M29" s="629"/>
      <c r="N29" s="629"/>
      <c r="O29" s="629"/>
      <c r="P29" s="629"/>
      <c r="Q29" s="629"/>
      <c r="R29" s="629"/>
      <c r="S29" s="629"/>
      <c r="T29" s="629"/>
      <c r="U29" s="629"/>
      <c r="V29" s="629"/>
      <c r="W29" s="629"/>
      <c r="X29" s="629"/>
      <c r="Y29" s="629"/>
      <c r="Z29" s="629"/>
      <c r="AA29" s="629"/>
      <c r="AB29" s="629"/>
      <c r="AC29" s="629"/>
      <c r="AD29" s="629"/>
      <c r="AE29" s="629"/>
      <c r="AF29" s="629"/>
      <c r="AG29" s="629"/>
      <c r="AH29" s="629"/>
      <c r="AI29" s="629"/>
      <c r="AJ29" s="629"/>
      <c r="AK29" s="629"/>
      <c r="AL29" s="629"/>
      <c r="AM29" s="629"/>
      <c r="AN29" s="629"/>
      <c r="AO29" s="629"/>
      <c r="AP29" s="629"/>
      <c r="AQ29" s="629"/>
      <c r="AR29" s="629"/>
      <c r="AS29" s="629"/>
      <c r="AT29" s="630"/>
    </row>
    <row r="30" spans="2:46" ht="15" customHeight="1" x14ac:dyDescent="0.15">
      <c r="B30" s="631"/>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572"/>
      <c r="AK30" s="572"/>
      <c r="AL30" s="572"/>
      <c r="AM30" s="572"/>
      <c r="AN30" s="572"/>
      <c r="AO30" s="572"/>
      <c r="AP30" s="572"/>
      <c r="AQ30" s="572"/>
      <c r="AR30" s="572"/>
      <c r="AS30" s="572"/>
      <c r="AT30" s="632"/>
    </row>
    <row r="31" spans="2:46" ht="15" customHeight="1" x14ac:dyDescent="0.15">
      <c r="B31" s="577" t="s">
        <v>131</v>
      </c>
      <c r="C31" s="578"/>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2"/>
    </row>
    <row r="32" spans="2:46" ht="15" customHeight="1" x14ac:dyDescent="0.15">
      <c r="B32" s="579"/>
      <c r="C32" s="58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3"/>
    </row>
    <row r="33" spans="2:46" ht="15" customHeight="1" x14ac:dyDescent="0.15">
      <c r="B33" s="579"/>
      <c r="C33" s="58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3"/>
    </row>
    <row r="34" spans="2:46" ht="15" customHeight="1" x14ac:dyDescent="0.15">
      <c r="B34" s="579"/>
      <c r="C34" s="58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3"/>
    </row>
    <row r="35" spans="2:46" ht="15" customHeight="1" x14ac:dyDescent="0.15">
      <c r="B35" s="579"/>
      <c r="C35" s="58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3"/>
    </row>
    <row r="36" spans="2:46" ht="15" customHeight="1" x14ac:dyDescent="0.15">
      <c r="B36" s="579"/>
      <c r="C36" s="58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3"/>
    </row>
    <row r="37" spans="2:46" ht="15" customHeight="1" x14ac:dyDescent="0.15">
      <c r="B37" s="579"/>
      <c r="C37" s="58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3"/>
    </row>
    <row r="38" spans="2:46" ht="15" customHeight="1" x14ac:dyDescent="0.15">
      <c r="B38" s="579"/>
      <c r="C38" s="58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3"/>
    </row>
    <row r="39" spans="2:46" ht="15" customHeight="1" x14ac:dyDescent="0.15">
      <c r="B39" s="579"/>
      <c r="C39" s="58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3"/>
    </row>
    <row r="40" spans="2:46" ht="15" customHeight="1" x14ac:dyDescent="0.15">
      <c r="B40" s="579"/>
      <c r="C40" s="58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3"/>
    </row>
    <row r="41" spans="2:46" ht="15" customHeight="1" x14ac:dyDescent="0.15">
      <c r="B41" s="579"/>
      <c r="C41" s="58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3"/>
    </row>
    <row r="42" spans="2:46" ht="15" customHeight="1" x14ac:dyDescent="0.15">
      <c r="B42" s="579"/>
      <c r="C42" s="58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3"/>
    </row>
    <row r="43" spans="2:46" ht="15" customHeight="1" x14ac:dyDescent="0.15">
      <c r="B43" s="579"/>
      <c r="C43" s="58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3"/>
    </row>
    <row r="44" spans="2:46" ht="15" customHeight="1" x14ac:dyDescent="0.15">
      <c r="B44" s="579"/>
      <c r="C44" s="58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3"/>
    </row>
    <row r="45" spans="2:46" ht="15" customHeight="1" x14ac:dyDescent="0.15">
      <c r="B45" s="579"/>
      <c r="C45" s="58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3"/>
    </row>
    <row r="46" spans="2:46" ht="15" customHeight="1" x14ac:dyDescent="0.15">
      <c r="B46" s="579"/>
      <c r="C46" s="58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3"/>
    </row>
    <row r="47" spans="2:46" ht="15" customHeight="1" x14ac:dyDescent="0.15">
      <c r="B47" s="579"/>
      <c r="C47" s="58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3"/>
    </row>
    <row r="48" spans="2:46" ht="15" customHeight="1" x14ac:dyDescent="0.15">
      <c r="B48" s="579"/>
      <c r="C48" s="58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3"/>
    </row>
    <row r="49" spans="2:46" ht="15" customHeight="1" x14ac:dyDescent="0.15">
      <c r="B49" s="579"/>
      <c r="C49" s="58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3"/>
    </row>
    <row r="50" spans="2:46" ht="15" customHeight="1" x14ac:dyDescent="0.15">
      <c r="B50" s="579"/>
      <c r="C50" s="58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3"/>
    </row>
    <row r="51" spans="2:46" ht="15" customHeight="1" x14ac:dyDescent="0.15">
      <c r="B51" s="579"/>
      <c r="C51" s="58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3"/>
    </row>
    <row r="52" spans="2:46" ht="15" customHeight="1" x14ac:dyDescent="0.15">
      <c r="B52" s="579"/>
      <c r="C52" s="58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3"/>
    </row>
    <row r="53" spans="2:46" ht="15" customHeight="1" x14ac:dyDescent="0.15">
      <c r="B53" s="579"/>
      <c r="C53" s="58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3"/>
    </row>
    <row r="54" spans="2:46" ht="15" customHeight="1" x14ac:dyDescent="0.15">
      <c r="B54" s="579"/>
      <c r="C54" s="58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3"/>
    </row>
    <row r="55" spans="2:46" ht="15" customHeight="1" x14ac:dyDescent="0.15">
      <c r="B55" s="579"/>
      <c r="C55" s="58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3"/>
    </row>
    <row r="56" spans="2:46" ht="15" customHeight="1" x14ac:dyDescent="0.15">
      <c r="B56" s="579"/>
      <c r="C56" s="58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3"/>
    </row>
    <row r="57" spans="2:46" ht="15" customHeight="1" x14ac:dyDescent="0.15">
      <c r="B57" s="579"/>
      <c r="C57" s="58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3"/>
    </row>
    <row r="58" spans="2:46" ht="15" customHeight="1" x14ac:dyDescent="0.15">
      <c r="B58" s="579"/>
      <c r="C58" s="58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3"/>
    </row>
    <row r="59" spans="2:46" ht="15" customHeight="1" x14ac:dyDescent="0.15">
      <c r="B59" s="579"/>
      <c r="C59" s="58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3"/>
    </row>
    <row r="60" spans="2:46" ht="15" customHeight="1" x14ac:dyDescent="0.15">
      <c r="B60" s="579"/>
      <c r="C60" s="58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3"/>
    </row>
    <row r="61" spans="2:46" ht="15" customHeight="1" x14ac:dyDescent="0.15">
      <c r="B61" s="579"/>
      <c r="C61" s="58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3"/>
    </row>
    <row r="62" spans="2:46" ht="15" customHeight="1" x14ac:dyDescent="0.15">
      <c r="B62" s="579"/>
      <c r="C62" s="58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3"/>
    </row>
    <row r="63" spans="2:46" ht="15" customHeight="1" x14ac:dyDescent="0.15">
      <c r="B63" s="579"/>
      <c r="C63" s="58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3"/>
    </row>
    <row r="64" spans="2:46" ht="15" customHeight="1" x14ac:dyDescent="0.15">
      <c r="B64" s="579"/>
      <c r="C64" s="58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3"/>
    </row>
    <row r="65" spans="2:49" ht="15" customHeight="1" x14ac:dyDescent="0.15">
      <c r="B65" s="579"/>
      <c r="C65" s="580"/>
      <c r="D65" s="11" t="s">
        <v>125</v>
      </c>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8"/>
    </row>
    <row r="66" spans="2:49" ht="15" customHeight="1" x14ac:dyDescent="0.15">
      <c r="B66" s="581"/>
      <c r="C66" s="582"/>
      <c r="D66" s="18" t="s">
        <v>126</v>
      </c>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9"/>
    </row>
    <row r="67" spans="2:49" ht="15" customHeight="1" x14ac:dyDescent="0.15">
      <c r="B67" s="574" t="s">
        <v>93</v>
      </c>
      <c r="C67" s="573"/>
      <c r="D67" s="573"/>
      <c r="E67" s="573"/>
      <c r="F67" s="573"/>
      <c r="G67" s="573"/>
      <c r="H67" s="573"/>
      <c r="I67" s="573"/>
      <c r="J67" s="573"/>
      <c r="K67" s="575" t="s">
        <v>95</v>
      </c>
      <c r="L67" s="575"/>
      <c r="M67" s="575"/>
      <c r="N67" s="575"/>
      <c r="O67" s="575"/>
      <c r="P67" s="575"/>
      <c r="Q67" s="575"/>
      <c r="R67" s="575"/>
      <c r="S67" s="574" t="s">
        <v>96</v>
      </c>
      <c r="T67" s="574"/>
      <c r="U67" s="575" t="s">
        <v>97</v>
      </c>
      <c r="V67" s="575"/>
      <c r="W67" s="574" t="s">
        <v>98</v>
      </c>
      <c r="X67" s="574"/>
      <c r="Y67" s="575" t="s">
        <v>97</v>
      </c>
      <c r="Z67" s="575"/>
      <c r="AA67" s="574" t="s">
        <v>99</v>
      </c>
      <c r="AB67" s="574"/>
      <c r="AC67" s="19" t="s">
        <v>100</v>
      </c>
      <c r="AD67" s="600" t="s">
        <v>101</v>
      </c>
      <c r="AE67" s="600"/>
      <c r="AF67" s="601"/>
      <c r="AG67" s="573"/>
      <c r="AH67" s="573"/>
      <c r="AI67" s="19" t="s">
        <v>100</v>
      </c>
      <c r="AJ67" s="633" t="s">
        <v>119</v>
      </c>
      <c r="AK67" s="633"/>
      <c r="AL67" s="596" t="s">
        <v>103</v>
      </c>
      <c r="AM67" s="596"/>
      <c r="AN67" s="596"/>
      <c r="AO67" s="596"/>
      <c r="AP67" s="596"/>
      <c r="AQ67" s="596"/>
      <c r="AR67" s="596"/>
      <c r="AS67" s="596"/>
      <c r="AT67" s="597"/>
      <c r="AU67" s="20"/>
      <c r="AV67" s="20"/>
      <c r="AW67" s="20"/>
    </row>
    <row r="68" spans="2:49" ht="15" customHeight="1" x14ac:dyDescent="0.15">
      <c r="B68" s="573"/>
      <c r="C68" s="573"/>
      <c r="D68" s="573"/>
      <c r="E68" s="573"/>
      <c r="F68" s="573"/>
      <c r="G68" s="573"/>
      <c r="H68" s="573"/>
      <c r="I68" s="573"/>
      <c r="J68" s="573"/>
      <c r="K68" s="575"/>
      <c r="L68" s="575"/>
      <c r="M68" s="575"/>
      <c r="N68" s="575"/>
      <c r="O68" s="575"/>
      <c r="P68" s="575"/>
      <c r="Q68" s="575"/>
      <c r="R68" s="575"/>
      <c r="S68" s="574"/>
      <c r="T68" s="574"/>
      <c r="U68" s="575"/>
      <c r="V68" s="575"/>
      <c r="W68" s="574"/>
      <c r="X68" s="574"/>
      <c r="Y68" s="575"/>
      <c r="Z68" s="575"/>
      <c r="AA68" s="574"/>
      <c r="AB68" s="574"/>
      <c r="AC68" s="16"/>
      <c r="AD68" s="602" t="s">
        <v>102</v>
      </c>
      <c r="AE68" s="602"/>
      <c r="AF68" s="603"/>
      <c r="AG68" s="573"/>
      <c r="AH68" s="573"/>
      <c r="AI68" s="21"/>
      <c r="AJ68" s="634"/>
      <c r="AK68" s="634"/>
      <c r="AL68" s="598"/>
      <c r="AM68" s="598"/>
      <c r="AN68" s="598"/>
      <c r="AO68" s="598"/>
      <c r="AP68" s="598"/>
      <c r="AQ68" s="598"/>
      <c r="AR68" s="598"/>
      <c r="AS68" s="598"/>
      <c r="AT68" s="599"/>
      <c r="AU68" s="20"/>
      <c r="AV68" s="20"/>
      <c r="AW68" s="20"/>
    </row>
    <row r="69" spans="2:49" ht="15" customHeight="1" x14ac:dyDescent="0.15">
      <c r="B69" s="574" t="s">
        <v>86</v>
      </c>
      <c r="C69" s="573"/>
      <c r="D69" s="573"/>
      <c r="E69" s="573"/>
      <c r="F69" s="573"/>
      <c r="G69" s="573"/>
      <c r="H69" s="573"/>
      <c r="I69" s="573"/>
      <c r="J69" s="573"/>
      <c r="K69" s="573" t="s">
        <v>88</v>
      </c>
      <c r="L69" s="573"/>
      <c r="M69" s="576" t="s">
        <v>89</v>
      </c>
      <c r="N69" s="576"/>
      <c r="O69" s="576"/>
      <c r="P69" s="576"/>
      <c r="Q69" s="576"/>
      <c r="R69" s="576"/>
      <c r="S69" s="576"/>
      <c r="T69" s="576"/>
      <c r="U69" s="576"/>
      <c r="V69" s="576"/>
      <c r="W69" s="576"/>
      <c r="X69" s="576"/>
      <c r="Y69" s="576"/>
      <c r="Z69" s="576"/>
      <c r="AA69" s="574" t="s">
        <v>91</v>
      </c>
      <c r="AB69" s="573"/>
      <c r="AC69" s="573"/>
      <c r="AD69" s="573"/>
      <c r="AE69" s="573"/>
      <c r="AF69" s="573"/>
      <c r="AG69" s="573"/>
      <c r="AH69" s="573"/>
      <c r="AI69" s="573"/>
      <c r="AJ69" s="573"/>
      <c r="AK69" s="573"/>
      <c r="AL69" s="573"/>
      <c r="AM69" s="573"/>
      <c r="AN69" s="573"/>
      <c r="AO69" s="573"/>
      <c r="AP69" s="573"/>
      <c r="AQ69" s="573"/>
      <c r="AR69" s="573"/>
      <c r="AS69" s="573" t="s">
        <v>92</v>
      </c>
      <c r="AT69" s="573"/>
    </row>
    <row r="70" spans="2:49" ht="15" customHeight="1" x14ac:dyDescent="0.15">
      <c r="B70" s="573"/>
      <c r="C70" s="573"/>
      <c r="D70" s="573"/>
      <c r="E70" s="573"/>
      <c r="F70" s="573"/>
      <c r="G70" s="573"/>
      <c r="H70" s="573"/>
      <c r="I70" s="573"/>
      <c r="J70" s="573"/>
      <c r="K70" s="573" t="s">
        <v>88</v>
      </c>
      <c r="L70" s="573"/>
      <c r="M70" s="576" t="s">
        <v>90</v>
      </c>
      <c r="N70" s="576"/>
      <c r="O70" s="576"/>
      <c r="P70" s="576"/>
      <c r="Q70" s="576"/>
      <c r="R70" s="576"/>
      <c r="S70" s="576"/>
      <c r="T70" s="576"/>
      <c r="U70" s="576"/>
      <c r="V70" s="576"/>
      <c r="W70" s="576"/>
      <c r="X70" s="576"/>
      <c r="Y70" s="576"/>
      <c r="Z70" s="576"/>
      <c r="AA70" s="573"/>
      <c r="AB70" s="573"/>
      <c r="AC70" s="573"/>
      <c r="AD70" s="573"/>
      <c r="AE70" s="573"/>
      <c r="AF70" s="573"/>
      <c r="AG70" s="573"/>
      <c r="AH70" s="573"/>
      <c r="AI70" s="573"/>
      <c r="AJ70" s="573"/>
      <c r="AK70" s="573"/>
      <c r="AL70" s="573"/>
      <c r="AM70" s="573"/>
      <c r="AN70" s="573"/>
      <c r="AO70" s="573"/>
      <c r="AP70" s="573"/>
      <c r="AQ70" s="573"/>
      <c r="AR70" s="573"/>
      <c r="AS70" s="573"/>
      <c r="AT70" s="573"/>
    </row>
    <row r="71" spans="2:49" ht="15" customHeight="1" x14ac:dyDescent="0.15">
      <c r="B71" s="1" t="s">
        <v>127</v>
      </c>
      <c r="AT71" s="22" t="str">
        <f>簡易判定表!E28</f>
        <v>・</v>
      </c>
    </row>
    <row r="72" spans="2:49" ht="15" customHeight="1" x14ac:dyDescent="0.15">
      <c r="B72" s="626" t="s">
        <v>129</v>
      </c>
      <c r="C72" s="626"/>
      <c r="D72" s="626"/>
      <c r="E72" s="626"/>
      <c r="F72" s="626"/>
      <c r="G72" s="626"/>
      <c r="H72" s="626"/>
      <c r="I72" s="626"/>
      <c r="J72" s="626"/>
      <c r="K72" s="626"/>
      <c r="L72" s="626"/>
      <c r="M72" s="626"/>
      <c r="N72" s="626"/>
      <c r="O72" s="626"/>
      <c r="P72" s="626"/>
      <c r="Q72" s="626"/>
      <c r="R72" s="626"/>
      <c r="S72" s="626"/>
      <c r="T72" s="626"/>
      <c r="U72" s="626"/>
      <c r="V72" s="626"/>
      <c r="W72" s="626"/>
      <c r="X72" s="626"/>
      <c r="Y72" s="626"/>
      <c r="Z72" s="626"/>
      <c r="AA72" s="626"/>
      <c r="AB72" s="626"/>
      <c r="AC72" s="626"/>
      <c r="AD72" s="626"/>
      <c r="AE72" s="626"/>
      <c r="AF72" s="626"/>
      <c r="AG72" s="626"/>
      <c r="AH72" s="626"/>
      <c r="AI72" s="626"/>
      <c r="AJ72" s="626"/>
      <c r="AK72" s="626"/>
      <c r="AL72" s="626"/>
      <c r="AM72" s="626"/>
      <c r="AN72" s="626"/>
      <c r="AO72" s="626"/>
      <c r="AP72" s="626"/>
      <c r="AQ72" s="626"/>
      <c r="AR72" s="626"/>
      <c r="AS72" s="626"/>
      <c r="AT72" s="626"/>
    </row>
    <row r="73" spans="2:49" ht="15" customHeight="1" x14ac:dyDescent="0.15">
      <c r="B73" s="626"/>
      <c r="C73" s="626"/>
      <c r="D73" s="626"/>
      <c r="E73" s="626"/>
      <c r="F73" s="626"/>
      <c r="G73" s="626"/>
      <c r="H73" s="626"/>
      <c r="I73" s="626"/>
      <c r="J73" s="626"/>
      <c r="K73" s="626"/>
      <c r="L73" s="626"/>
      <c r="M73" s="626"/>
      <c r="N73" s="626"/>
      <c r="O73" s="626"/>
      <c r="P73" s="626"/>
      <c r="Q73" s="626"/>
      <c r="R73" s="626"/>
      <c r="S73" s="626"/>
      <c r="T73" s="626"/>
      <c r="U73" s="626"/>
      <c r="V73" s="626"/>
      <c r="W73" s="626"/>
      <c r="X73" s="626"/>
      <c r="Y73" s="626"/>
      <c r="Z73" s="626"/>
      <c r="AA73" s="626"/>
      <c r="AB73" s="626"/>
      <c r="AC73" s="626"/>
      <c r="AD73" s="626"/>
      <c r="AE73" s="626"/>
      <c r="AF73" s="626"/>
      <c r="AG73" s="626"/>
      <c r="AH73" s="626"/>
      <c r="AI73" s="626"/>
      <c r="AJ73" s="626"/>
      <c r="AK73" s="626"/>
      <c r="AL73" s="626"/>
      <c r="AM73" s="626"/>
      <c r="AN73" s="626"/>
      <c r="AO73" s="626"/>
      <c r="AP73" s="626"/>
      <c r="AQ73" s="626"/>
      <c r="AR73" s="626"/>
      <c r="AS73" s="626"/>
      <c r="AT73" s="626"/>
    </row>
  </sheetData>
  <sheetProtection algorithmName="SHA-512" hashValue="zrg94zlL9YF7XQt7MwHgW/fXdGmcDnjTVE3tz1CR8wEDjT0wvrkDqwgbUWmEJPR3t1CocaENuZ5w4ocxcGnrpQ==" saltValue="TYex9OEXsbPqeJ548KAuPQ==" spinCount="100000" sheet="1" objects="1" scenarios="1"/>
  <mergeCells count="87">
    <mergeCell ref="B1:AT1"/>
    <mergeCell ref="B2:R2"/>
    <mergeCell ref="S2:AT2"/>
    <mergeCell ref="AV2:BA2"/>
    <mergeCell ref="B13:C14"/>
    <mergeCell ref="G13:H14"/>
    <mergeCell ref="J13:K14"/>
    <mergeCell ref="L13:L14"/>
    <mergeCell ref="AL10:AT11"/>
    <mergeCell ref="AH10:AK11"/>
    <mergeCell ref="D10:I11"/>
    <mergeCell ref="B6:AT7"/>
    <mergeCell ref="B72:AT73"/>
    <mergeCell ref="F13:F14"/>
    <mergeCell ref="I13:I14"/>
    <mergeCell ref="D13:E14"/>
    <mergeCell ref="M12:N21"/>
    <mergeCell ref="B29:AT30"/>
    <mergeCell ref="AJ67:AK68"/>
    <mergeCell ref="C23:J24"/>
    <mergeCell ref="AP12:AS12"/>
    <mergeCell ref="O13:AK14"/>
    <mergeCell ref="AL13:AS13"/>
    <mergeCell ref="AL14:AS14"/>
    <mergeCell ref="S12:U12"/>
    <mergeCell ref="W12:Z12"/>
    <mergeCell ref="T15:AT15"/>
    <mergeCell ref="O17:AQ18"/>
    <mergeCell ref="AR17:AT18"/>
    <mergeCell ref="O19:T21"/>
    <mergeCell ref="AL23:AS23"/>
    <mergeCell ref="AP22:AS22"/>
    <mergeCell ref="W22:Y22"/>
    <mergeCell ref="AA22:AD22"/>
    <mergeCell ref="O23:AK24"/>
    <mergeCell ref="AQ21:AR21"/>
    <mergeCell ref="AS21:AT21"/>
    <mergeCell ref="U21:V21"/>
    <mergeCell ref="AI21:AJ21"/>
    <mergeCell ref="AK21:AL21"/>
    <mergeCell ref="W19:AT19"/>
    <mergeCell ref="AC20:AD20"/>
    <mergeCell ref="AM21:AN21"/>
    <mergeCell ref="AO21:AP21"/>
    <mergeCell ref="U20:V20"/>
    <mergeCell ref="W20:X20"/>
    <mergeCell ref="Y20:Z20"/>
    <mergeCell ref="AA20:AB20"/>
    <mergeCell ref="AA21:AB21"/>
    <mergeCell ref="AM20:AN20"/>
    <mergeCell ref="AO20:AP20"/>
    <mergeCell ref="AQ20:AR20"/>
    <mergeCell ref="AS20:AT20"/>
    <mergeCell ref="AE20:AF20"/>
    <mergeCell ref="AG20:AH20"/>
    <mergeCell ref="AI20:AJ20"/>
    <mergeCell ref="AK20:AL20"/>
    <mergeCell ref="AE21:AF21"/>
    <mergeCell ref="U67:V68"/>
    <mergeCell ref="Y67:Z68"/>
    <mergeCell ref="O27:AT28"/>
    <mergeCell ref="T25:AT25"/>
    <mergeCell ref="AG21:AH21"/>
    <mergeCell ref="W21:X21"/>
    <mergeCell ref="Y21:Z21"/>
    <mergeCell ref="AL67:AT68"/>
    <mergeCell ref="AD67:AF67"/>
    <mergeCell ref="AD68:AF68"/>
    <mergeCell ref="AG67:AH68"/>
    <mergeCell ref="W67:X68"/>
    <mergeCell ref="AA67:AB68"/>
    <mergeCell ref="AL24:AS24"/>
    <mergeCell ref="AC21:AD21"/>
    <mergeCell ref="C27:K28"/>
    <mergeCell ref="AG69:AR70"/>
    <mergeCell ref="AS69:AT70"/>
    <mergeCell ref="B67:J68"/>
    <mergeCell ref="K67:R68"/>
    <mergeCell ref="S67:T68"/>
    <mergeCell ref="B69:J70"/>
    <mergeCell ref="K69:L69"/>
    <mergeCell ref="K70:L70"/>
    <mergeCell ref="M69:Z69"/>
    <mergeCell ref="M70:Z70"/>
    <mergeCell ref="AA69:AF70"/>
    <mergeCell ref="B31:C66"/>
    <mergeCell ref="M22:N28"/>
  </mergeCells>
  <phoneticPr fontId="2"/>
  <dataValidations count="8">
    <dataValidation type="list" allowBlank="1" showInputMessage="1" showErrorMessage="1" sqref="S2:AT2">
      <formula1>"引上対象酒類を１本以上所持しています。,引上対象酒類は１本も所持していません。"</formula1>
    </dataValidation>
    <dataValidation imeMode="off" allowBlank="1" showInputMessage="1" showErrorMessage="1" sqref="AL24:AS24 AL23:AS23 AP12:AS12 AL13:AS13 AL14:AS14 AP22:AS22"/>
    <dataValidation type="whole" imeMode="off" operator="greaterThanOrEqual" allowBlank="1" showInputMessage="1" showErrorMessage="1" sqref="D13:E14">
      <formula1>2</formula1>
    </dataValidation>
    <dataValidation type="whole" imeMode="off" allowBlank="1" showInputMessage="1" showErrorMessage="1" sqref="G13:H14">
      <formula1>1</formula1>
      <formula2>12</formula2>
    </dataValidation>
    <dataValidation type="whole" imeMode="off" allowBlank="1" showInputMessage="1" showErrorMessage="1" sqref="J13:K14">
      <formula1>1</formula1>
      <formula2>31</formula2>
    </dataValidation>
    <dataValidation type="whole" imeMode="off" allowBlank="1" showInputMessage="1" showErrorMessage="1" errorTitle="郵便番号エラー" error="「000」から「999」までの数字を入力してください。" sqref="S12:U12 W22:Y22">
      <formula1>0</formula1>
      <formula2>999</formula2>
    </dataValidation>
    <dataValidation type="whole" imeMode="off" allowBlank="1" showInputMessage="1" showErrorMessage="1" errorTitle="郵便番号エラー" error="「0000」から「9999」までの数字を入力してください。" sqref="W12:Z12 AA22:AD22">
      <formula1>0</formula1>
      <formula2>9999</formula2>
    </dataValidation>
    <dataValidation type="whole" imeMode="off" allowBlank="1" showInputMessage="1" showErrorMessage="1" errorTitle="番号エラー" error="「0」から「9」までの数字を入力してください。" sqref="U21:AT21">
      <formula1>0</formula1>
      <formula2>9</formula2>
    </dataValidation>
  </dataValidations>
  <printOptions horizontalCentered="1" verticalCentered="1"/>
  <pageMargins left="0.70866141732283472" right="0.70866141732283472" top="0.55118110236220474" bottom="0.55118110236220474" header="0.31496062992125984" footer="0.31496062992125984"/>
  <pageSetup paperSize="9" scale="7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3:BK70"/>
  <sheetViews>
    <sheetView topLeftCell="A52" zoomScaleNormal="100" zoomScaleSheetLayoutView="100" workbookViewId="0">
      <selection activeCell="AD73" sqref="AD73"/>
    </sheetView>
  </sheetViews>
  <sheetFormatPr defaultColWidth="2.5" defaultRowHeight="15" customHeight="1" x14ac:dyDescent="0.15"/>
  <cols>
    <col min="1" max="16384" width="2.5" style="1"/>
  </cols>
  <sheetData>
    <row r="3" spans="2:46" ht="15" customHeight="1" x14ac:dyDescent="0.15">
      <c r="B3" s="647" t="s">
        <v>192</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7"/>
      <c r="AQ3" s="647"/>
      <c r="AR3" s="647"/>
      <c r="AS3" s="647"/>
      <c r="AT3" s="647"/>
    </row>
    <row r="4" spans="2:46" ht="15" customHeight="1" x14ac:dyDescent="0.15">
      <c r="B4" s="647"/>
      <c r="C4" s="647"/>
      <c r="D4" s="647"/>
      <c r="E4" s="647"/>
      <c r="F4" s="647"/>
      <c r="G4" s="647"/>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7"/>
      <c r="AH4" s="647"/>
      <c r="AI4" s="647"/>
      <c r="AJ4" s="647"/>
      <c r="AK4" s="647"/>
      <c r="AL4" s="647"/>
      <c r="AM4" s="647"/>
      <c r="AN4" s="647"/>
      <c r="AO4" s="647"/>
      <c r="AP4" s="647"/>
      <c r="AQ4" s="647"/>
      <c r="AR4" s="647"/>
      <c r="AS4" s="647"/>
      <c r="AT4" s="647"/>
    </row>
    <row r="6" spans="2:46" ht="15" customHeight="1" thickBot="1" x14ac:dyDescent="0.2"/>
    <row r="7" spans="2:46" ht="15" customHeight="1" x14ac:dyDescent="0.15">
      <c r="D7" s="646" t="s">
        <v>128</v>
      </c>
      <c r="E7" s="646"/>
      <c r="F7" s="646"/>
      <c r="G7" s="646"/>
      <c r="H7" s="646"/>
      <c r="I7" s="646"/>
      <c r="AH7" s="648" t="s">
        <v>118</v>
      </c>
      <c r="AI7" s="649"/>
      <c r="AJ7" s="649"/>
      <c r="AK7" s="649"/>
      <c r="AL7" s="651" t="s">
        <v>97</v>
      </c>
      <c r="AM7" s="651"/>
      <c r="AN7" s="651"/>
      <c r="AO7" s="651"/>
      <c r="AP7" s="651"/>
      <c r="AQ7" s="651"/>
      <c r="AR7" s="651"/>
      <c r="AS7" s="651"/>
      <c r="AT7" s="652"/>
    </row>
    <row r="8" spans="2:46" ht="15" customHeight="1" thickBot="1" x14ac:dyDescent="0.2">
      <c r="D8" s="518"/>
      <c r="E8" s="518"/>
      <c r="F8" s="518"/>
      <c r="G8" s="518"/>
      <c r="H8" s="518"/>
      <c r="I8" s="518"/>
      <c r="AH8" s="650"/>
      <c r="AI8" s="645"/>
      <c r="AJ8" s="645"/>
      <c r="AK8" s="645"/>
      <c r="AL8" s="643"/>
      <c r="AM8" s="643"/>
      <c r="AN8" s="643"/>
      <c r="AO8" s="643"/>
      <c r="AP8" s="643"/>
      <c r="AQ8" s="643"/>
      <c r="AR8" s="643"/>
      <c r="AS8" s="643"/>
      <c r="AT8" s="653"/>
    </row>
    <row r="9" spans="2:46" ht="15" customHeight="1" x14ac:dyDescent="0.15">
      <c r="B9" s="40"/>
      <c r="C9" s="24"/>
      <c r="D9" s="24"/>
      <c r="E9" s="24"/>
      <c r="F9" s="24"/>
      <c r="G9" s="24"/>
      <c r="H9" s="24"/>
      <c r="I9" s="24"/>
      <c r="J9" s="24"/>
      <c r="K9" s="24"/>
      <c r="L9" s="41"/>
      <c r="M9" s="655" t="s">
        <v>247</v>
      </c>
      <c r="N9" s="656"/>
      <c r="O9" s="42" t="s">
        <v>117</v>
      </c>
      <c r="P9" s="24"/>
      <c r="Q9" s="24"/>
      <c r="R9" s="24"/>
      <c r="S9" s="657"/>
      <c r="T9" s="657"/>
      <c r="U9" s="657"/>
      <c r="V9" s="24" t="s">
        <v>112</v>
      </c>
      <c r="W9" s="658"/>
      <c r="X9" s="658"/>
      <c r="Y9" s="658"/>
      <c r="Z9" s="658"/>
      <c r="AA9" s="23"/>
      <c r="AB9" s="23"/>
      <c r="AC9" s="23"/>
      <c r="AD9" s="23"/>
      <c r="AE9" s="24"/>
      <c r="AF9" s="24"/>
      <c r="AG9" s="24"/>
      <c r="AH9" s="11"/>
      <c r="AI9" s="11"/>
      <c r="AJ9" s="11"/>
      <c r="AK9" s="8"/>
      <c r="AL9" s="34" t="s">
        <v>106</v>
      </c>
      <c r="AM9" s="31"/>
      <c r="AN9" s="31"/>
      <c r="AO9" s="31" t="s">
        <v>109</v>
      </c>
      <c r="AP9" s="659"/>
      <c r="AQ9" s="659"/>
      <c r="AR9" s="659"/>
      <c r="AS9" s="659"/>
      <c r="AT9" s="49" t="s">
        <v>110</v>
      </c>
    </row>
    <row r="10" spans="2:46" ht="15" customHeight="1" x14ac:dyDescent="0.15">
      <c r="B10" s="528" t="s">
        <v>121</v>
      </c>
      <c r="C10" s="518"/>
      <c r="D10" s="627"/>
      <c r="E10" s="627"/>
      <c r="F10" s="518" t="s">
        <v>122</v>
      </c>
      <c r="G10" s="627"/>
      <c r="H10" s="627"/>
      <c r="I10" s="518" t="s">
        <v>123</v>
      </c>
      <c r="J10" s="627"/>
      <c r="K10" s="627"/>
      <c r="L10" s="529" t="s">
        <v>124</v>
      </c>
      <c r="M10" s="583"/>
      <c r="N10" s="584"/>
      <c r="O10" s="618"/>
      <c r="P10" s="619"/>
      <c r="Q10" s="619"/>
      <c r="R10" s="619"/>
      <c r="S10" s="619"/>
      <c r="T10" s="619"/>
      <c r="U10" s="619"/>
      <c r="V10" s="619"/>
      <c r="W10" s="619"/>
      <c r="X10" s="619"/>
      <c r="Y10" s="619"/>
      <c r="Z10" s="619"/>
      <c r="AA10" s="619"/>
      <c r="AB10" s="619"/>
      <c r="AC10" s="619"/>
      <c r="AD10" s="619"/>
      <c r="AE10" s="619"/>
      <c r="AF10" s="619"/>
      <c r="AG10" s="619"/>
      <c r="AH10" s="619"/>
      <c r="AI10" s="619"/>
      <c r="AJ10" s="619"/>
      <c r="AK10" s="620"/>
      <c r="AL10" s="613"/>
      <c r="AM10" s="614"/>
      <c r="AN10" s="614"/>
      <c r="AO10" s="614"/>
      <c r="AP10" s="614"/>
      <c r="AQ10" s="614"/>
      <c r="AR10" s="614"/>
      <c r="AS10" s="614"/>
      <c r="AT10" s="43" t="s">
        <v>107</v>
      </c>
    </row>
    <row r="11" spans="2:46" ht="15" customHeight="1" x14ac:dyDescent="0.15">
      <c r="B11" s="528"/>
      <c r="C11" s="518"/>
      <c r="D11" s="627"/>
      <c r="E11" s="627"/>
      <c r="F11" s="518"/>
      <c r="G11" s="627"/>
      <c r="H11" s="627"/>
      <c r="I11" s="518"/>
      <c r="J11" s="627"/>
      <c r="K11" s="627"/>
      <c r="L11" s="529"/>
      <c r="M11" s="583"/>
      <c r="N11" s="584"/>
      <c r="O11" s="621"/>
      <c r="P11" s="622"/>
      <c r="Q11" s="622"/>
      <c r="R11" s="622"/>
      <c r="S11" s="622"/>
      <c r="T11" s="622"/>
      <c r="U11" s="622"/>
      <c r="V11" s="622"/>
      <c r="W11" s="622"/>
      <c r="X11" s="622"/>
      <c r="Y11" s="622"/>
      <c r="Z11" s="622"/>
      <c r="AA11" s="622"/>
      <c r="AB11" s="622"/>
      <c r="AC11" s="622"/>
      <c r="AD11" s="622"/>
      <c r="AE11" s="622"/>
      <c r="AF11" s="622"/>
      <c r="AG11" s="622"/>
      <c r="AH11" s="622"/>
      <c r="AI11" s="622"/>
      <c r="AJ11" s="622"/>
      <c r="AK11" s="623"/>
      <c r="AL11" s="604"/>
      <c r="AM11" s="605"/>
      <c r="AN11" s="605"/>
      <c r="AO11" s="605"/>
      <c r="AP11" s="605"/>
      <c r="AQ11" s="605"/>
      <c r="AR11" s="605"/>
      <c r="AS11" s="605"/>
      <c r="AT11" s="44" t="s">
        <v>108</v>
      </c>
    </row>
    <row r="12" spans="2:46" ht="15" customHeight="1" x14ac:dyDescent="0.15">
      <c r="B12" s="45"/>
      <c r="C12" s="11"/>
      <c r="D12" s="11"/>
      <c r="E12" s="11"/>
      <c r="F12" s="11"/>
      <c r="G12" s="11"/>
      <c r="H12" s="11"/>
      <c r="I12" s="11"/>
      <c r="J12" s="11"/>
      <c r="K12" s="11"/>
      <c r="L12" s="8"/>
      <c r="M12" s="583"/>
      <c r="N12" s="584"/>
      <c r="O12" s="12" t="s">
        <v>113</v>
      </c>
      <c r="P12" s="13"/>
      <c r="Q12" s="13"/>
      <c r="R12" s="13"/>
      <c r="S12" s="13"/>
      <c r="T12" s="593"/>
      <c r="U12" s="593"/>
      <c r="V12" s="593"/>
      <c r="W12" s="593"/>
      <c r="X12" s="593"/>
      <c r="Y12" s="593"/>
      <c r="Z12" s="593"/>
      <c r="AA12" s="593"/>
      <c r="AB12" s="593"/>
      <c r="AC12" s="593"/>
      <c r="AD12" s="593"/>
      <c r="AE12" s="593"/>
      <c r="AF12" s="593"/>
      <c r="AG12" s="593"/>
      <c r="AH12" s="593"/>
      <c r="AI12" s="593"/>
      <c r="AJ12" s="593"/>
      <c r="AK12" s="593"/>
      <c r="AL12" s="593"/>
      <c r="AM12" s="593"/>
      <c r="AN12" s="593"/>
      <c r="AO12" s="593"/>
      <c r="AP12" s="593"/>
      <c r="AQ12" s="593"/>
      <c r="AR12" s="593"/>
      <c r="AS12" s="593"/>
      <c r="AT12" s="654"/>
    </row>
    <row r="13" spans="2:46" ht="15" customHeight="1" x14ac:dyDescent="0.15">
      <c r="B13" s="45"/>
      <c r="C13" s="11"/>
      <c r="D13" s="11"/>
      <c r="E13" s="11"/>
      <c r="F13" s="11"/>
      <c r="G13" s="11"/>
      <c r="H13" s="11"/>
      <c r="I13" s="11"/>
      <c r="J13" s="11"/>
      <c r="K13" s="11"/>
      <c r="L13" s="8"/>
      <c r="M13" s="583"/>
      <c r="N13" s="584"/>
      <c r="O13" s="10" t="s">
        <v>116</v>
      </c>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43"/>
    </row>
    <row r="14" spans="2:46" ht="15" customHeight="1" x14ac:dyDescent="0.15">
      <c r="B14" s="45"/>
      <c r="C14" s="11"/>
      <c r="D14" s="11"/>
      <c r="E14" s="11"/>
      <c r="F14" s="11"/>
      <c r="G14" s="11"/>
      <c r="H14" s="11"/>
      <c r="I14" s="11"/>
      <c r="J14" s="11"/>
      <c r="K14" s="11"/>
      <c r="L14" s="8"/>
      <c r="M14" s="583"/>
      <c r="N14" s="584"/>
      <c r="O14" s="587"/>
      <c r="P14" s="588"/>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8"/>
      <c r="AO14" s="588"/>
      <c r="AP14" s="588"/>
      <c r="AQ14" s="588"/>
      <c r="AR14" s="518" t="s">
        <v>92</v>
      </c>
      <c r="AS14" s="518"/>
      <c r="AT14" s="661"/>
    </row>
    <row r="15" spans="2:46" ht="15" customHeight="1" x14ac:dyDescent="0.15">
      <c r="B15" s="45"/>
      <c r="C15" s="11"/>
      <c r="D15" s="11"/>
      <c r="E15" s="11"/>
      <c r="F15" s="11"/>
      <c r="G15" s="11"/>
      <c r="H15" s="11"/>
      <c r="I15" s="11"/>
      <c r="J15" s="11"/>
      <c r="K15" s="11"/>
      <c r="L15" s="8"/>
      <c r="M15" s="583"/>
      <c r="N15" s="584"/>
      <c r="O15" s="590"/>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608"/>
      <c r="AS15" s="608"/>
      <c r="AT15" s="559"/>
    </row>
    <row r="16" spans="2:46" ht="12" x14ac:dyDescent="0.15">
      <c r="B16" s="45"/>
      <c r="C16" s="11"/>
      <c r="D16" s="11"/>
      <c r="E16" s="11"/>
      <c r="F16" s="11"/>
      <c r="G16" s="11"/>
      <c r="H16" s="11"/>
      <c r="I16" s="11"/>
      <c r="J16" s="11"/>
      <c r="K16" s="11"/>
      <c r="L16" s="8"/>
      <c r="M16" s="583"/>
      <c r="N16" s="584"/>
      <c r="O16" s="610" t="s">
        <v>105</v>
      </c>
      <c r="P16" s="611"/>
      <c r="Q16" s="611"/>
      <c r="R16" s="611"/>
      <c r="S16" s="611"/>
      <c r="T16" s="611"/>
      <c r="U16" s="2"/>
      <c r="V16" s="3"/>
      <c r="W16" s="624" t="s">
        <v>104</v>
      </c>
      <c r="X16" s="624"/>
      <c r="Y16" s="624"/>
      <c r="Z16" s="624"/>
      <c r="AA16" s="624"/>
      <c r="AB16" s="624"/>
      <c r="AC16" s="624"/>
      <c r="AD16" s="624"/>
      <c r="AE16" s="624"/>
      <c r="AF16" s="624"/>
      <c r="AG16" s="624"/>
      <c r="AH16" s="624"/>
      <c r="AI16" s="624"/>
      <c r="AJ16" s="624"/>
      <c r="AK16" s="624"/>
      <c r="AL16" s="624"/>
      <c r="AM16" s="624"/>
      <c r="AN16" s="624"/>
      <c r="AO16" s="624"/>
      <c r="AP16" s="624"/>
      <c r="AQ16" s="624"/>
      <c r="AR16" s="624"/>
      <c r="AS16" s="624"/>
      <c r="AT16" s="665"/>
    </row>
    <row r="17" spans="2:46" ht="7.5" customHeight="1" x14ac:dyDescent="0.15">
      <c r="B17" s="45"/>
      <c r="C17" s="11"/>
      <c r="D17" s="11"/>
      <c r="E17" s="11"/>
      <c r="F17" s="11"/>
      <c r="G17" s="11"/>
      <c r="H17" s="11"/>
      <c r="I17" s="11"/>
      <c r="J17" s="11"/>
      <c r="K17" s="11"/>
      <c r="L17" s="8"/>
      <c r="M17" s="583"/>
      <c r="N17" s="584"/>
      <c r="O17" s="607"/>
      <c r="P17" s="518"/>
      <c r="Q17" s="518"/>
      <c r="R17" s="518"/>
      <c r="S17" s="518"/>
      <c r="T17" s="518"/>
      <c r="U17" s="607"/>
      <c r="V17" s="518"/>
      <c r="W17" s="607"/>
      <c r="X17" s="518"/>
      <c r="Y17" s="518"/>
      <c r="Z17" s="518"/>
      <c r="AA17" s="518"/>
      <c r="AB17" s="518"/>
      <c r="AC17" s="518"/>
      <c r="AD17" s="529"/>
      <c r="AE17" s="607"/>
      <c r="AF17" s="518"/>
      <c r="AG17" s="518"/>
      <c r="AH17" s="518"/>
      <c r="AI17" s="518"/>
      <c r="AJ17" s="518"/>
      <c r="AK17" s="518"/>
      <c r="AL17" s="529"/>
      <c r="AM17" s="607"/>
      <c r="AN17" s="518"/>
      <c r="AO17" s="518"/>
      <c r="AP17" s="518"/>
      <c r="AQ17" s="518"/>
      <c r="AR17" s="518"/>
      <c r="AS17" s="518"/>
      <c r="AT17" s="661"/>
    </row>
    <row r="18" spans="2:46" ht="22.5" customHeight="1" x14ac:dyDescent="0.15">
      <c r="B18" s="45"/>
      <c r="C18" s="11"/>
      <c r="D18" s="11"/>
      <c r="E18" s="11"/>
      <c r="F18" s="11"/>
      <c r="G18" s="11"/>
      <c r="H18" s="11"/>
      <c r="I18" s="11"/>
      <c r="J18" s="11"/>
      <c r="K18" s="11"/>
      <c r="L18" s="8"/>
      <c r="M18" s="583"/>
      <c r="N18" s="584"/>
      <c r="O18" s="612"/>
      <c r="P18" s="608"/>
      <c r="Q18" s="608"/>
      <c r="R18" s="608"/>
      <c r="S18" s="608"/>
      <c r="T18" s="608"/>
      <c r="U18" s="585"/>
      <c r="V18" s="586"/>
      <c r="W18" s="585"/>
      <c r="X18" s="586"/>
      <c r="Y18" s="595"/>
      <c r="Z18" s="595"/>
      <c r="AA18" s="595"/>
      <c r="AB18" s="595"/>
      <c r="AC18" s="586"/>
      <c r="AD18" s="606"/>
      <c r="AE18" s="585"/>
      <c r="AF18" s="586"/>
      <c r="AG18" s="595"/>
      <c r="AH18" s="595"/>
      <c r="AI18" s="595"/>
      <c r="AJ18" s="595"/>
      <c r="AK18" s="586"/>
      <c r="AL18" s="606"/>
      <c r="AM18" s="585"/>
      <c r="AN18" s="586"/>
      <c r="AO18" s="595"/>
      <c r="AP18" s="595"/>
      <c r="AQ18" s="595"/>
      <c r="AR18" s="595"/>
      <c r="AS18" s="586"/>
      <c r="AT18" s="664"/>
    </row>
    <row r="19" spans="2:46" ht="15" customHeight="1" x14ac:dyDescent="0.15">
      <c r="B19" s="45"/>
      <c r="C19" s="11"/>
      <c r="D19" s="11"/>
      <c r="E19" s="11"/>
      <c r="F19" s="11"/>
      <c r="G19" s="11"/>
      <c r="H19" s="11"/>
      <c r="I19" s="11"/>
      <c r="J19" s="11"/>
      <c r="K19" s="11"/>
      <c r="L19" s="8"/>
      <c r="M19" s="583" t="s">
        <v>248</v>
      </c>
      <c r="N19" s="584"/>
      <c r="O19" s="2" t="s">
        <v>111</v>
      </c>
      <c r="P19" s="3"/>
      <c r="Q19" s="3"/>
      <c r="R19" s="3"/>
      <c r="S19" s="3"/>
      <c r="T19" s="3"/>
      <c r="U19" s="3"/>
      <c r="V19" s="3"/>
      <c r="W19" s="616"/>
      <c r="X19" s="616"/>
      <c r="Y19" s="616"/>
      <c r="Z19" s="3" t="s">
        <v>112</v>
      </c>
      <c r="AA19" s="617"/>
      <c r="AB19" s="617"/>
      <c r="AC19" s="617"/>
      <c r="AD19" s="617"/>
      <c r="AE19" s="3"/>
      <c r="AF19" s="3"/>
      <c r="AG19" s="3"/>
      <c r="AH19" s="3"/>
      <c r="AI19" s="3"/>
      <c r="AJ19" s="3"/>
      <c r="AK19" s="4"/>
      <c r="AL19" s="6" t="s">
        <v>106</v>
      </c>
      <c r="AM19" s="5"/>
      <c r="AN19" s="5"/>
      <c r="AO19" s="5" t="s">
        <v>109</v>
      </c>
      <c r="AP19" s="615"/>
      <c r="AQ19" s="615"/>
      <c r="AR19" s="615"/>
      <c r="AS19" s="615"/>
      <c r="AT19" s="46" t="s">
        <v>110</v>
      </c>
    </row>
    <row r="20" spans="2:46" ht="15" customHeight="1" x14ac:dyDescent="0.15">
      <c r="B20" s="45"/>
      <c r="C20" s="627"/>
      <c r="D20" s="627"/>
      <c r="E20" s="627"/>
      <c r="F20" s="627"/>
      <c r="G20" s="627"/>
      <c r="H20" s="627"/>
      <c r="I20" s="627"/>
      <c r="J20" s="627"/>
      <c r="K20" s="11"/>
      <c r="L20" s="8"/>
      <c r="M20" s="583"/>
      <c r="N20" s="584"/>
      <c r="O20" s="618"/>
      <c r="P20" s="619"/>
      <c r="Q20" s="619"/>
      <c r="R20" s="619"/>
      <c r="S20" s="619"/>
      <c r="T20" s="619"/>
      <c r="U20" s="619"/>
      <c r="V20" s="619"/>
      <c r="W20" s="619"/>
      <c r="X20" s="619"/>
      <c r="Y20" s="619"/>
      <c r="Z20" s="619"/>
      <c r="AA20" s="619"/>
      <c r="AB20" s="619"/>
      <c r="AC20" s="619"/>
      <c r="AD20" s="619"/>
      <c r="AE20" s="619"/>
      <c r="AF20" s="619"/>
      <c r="AG20" s="619"/>
      <c r="AH20" s="619"/>
      <c r="AI20" s="619"/>
      <c r="AJ20" s="619"/>
      <c r="AK20" s="620"/>
      <c r="AL20" s="613"/>
      <c r="AM20" s="614"/>
      <c r="AN20" s="614"/>
      <c r="AO20" s="614"/>
      <c r="AP20" s="614"/>
      <c r="AQ20" s="614"/>
      <c r="AR20" s="614"/>
      <c r="AS20" s="614"/>
      <c r="AT20" s="43" t="s">
        <v>107</v>
      </c>
    </row>
    <row r="21" spans="2:46" ht="15" customHeight="1" x14ac:dyDescent="0.15">
      <c r="B21" s="45"/>
      <c r="C21" s="627"/>
      <c r="D21" s="627"/>
      <c r="E21" s="627"/>
      <c r="F21" s="627"/>
      <c r="G21" s="627"/>
      <c r="H21" s="627"/>
      <c r="I21" s="627"/>
      <c r="J21" s="627"/>
      <c r="K21" s="11"/>
      <c r="L21" s="8"/>
      <c r="M21" s="583"/>
      <c r="N21" s="584"/>
      <c r="O21" s="621"/>
      <c r="P21" s="622"/>
      <c r="Q21" s="622"/>
      <c r="R21" s="622"/>
      <c r="S21" s="622"/>
      <c r="T21" s="622"/>
      <c r="U21" s="622"/>
      <c r="V21" s="622"/>
      <c r="W21" s="622"/>
      <c r="X21" s="622"/>
      <c r="Y21" s="622"/>
      <c r="Z21" s="622"/>
      <c r="AA21" s="622"/>
      <c r="AB21" s="622"/>
      <c r="AC21" s="622"/>
      <c r="AD21" s="622"/>
      <c r="AE21" s="622"/>
      <c r="AF21" s="622"/>
      <c r="AG21" s="622"/>
      <c r="AH21" s="622"/>
      <c r="AI21" s="622"/>
      <c r="AJ21" s="622"/>
      <c r="AK21" s="623"/>
      <c r="AL21" s="604"/>
      <c r="AM21" s="605"/>
      <c r="AN21" s="605"/>
      <c r="AO21" s="605"/>
      <c r="AP21" s="605"/>
      <c r="AQ21" s="605"/>
      <c r="AR21" s="605"/>
      <c r="AS21" s="605"/>
      <c r="AT21" s="44" t="s">
        <v>108</v>
      </c>
    </row>
    <row r="22" spans="2:46" ht="15" customHeight="1" x14ac:dyDescent="0.15">
      <c r="B22" s="45"/>
      <c r="C22" s="11"/>
      <c r="D22" s="11"/>
      <c r="E22" s="11"/>
      <c r="F22" s="11"/>
      <c r="G22" s="11"/>
      <c r="H22" s="11"/>
      <c r="I22" s="11"/>
      <c r="J22" s="11"/>
      <c r="K22" s="11"/>
      <c r="L22" s="14" t="s">
        <v>120</v>
      </c>
      <c r="M22" s="583"/>
      <c r="N22" s="584"/>
      <c r="O22" s="12" t="s">
        <v>113</v>
      </c>
      <c r="P22" s="13"/>
      <c r="Q22" s="13"/>
      <c r="R22" s="13"/>
      <c r="S22" s="1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654"/>
    </row>
    <row r="23" spans="2:46" ht="15" customHeight="1" x14ac:dyDescent="0.15">
      <c r="B23" s="45"/>
      <c r="C23" s="11"/>
      <c r="D23" s="11"/>
      <c r="E23" s="11"/>
      <c r="F23" s="11"/>
      <c r="G23" s="11"/>
      <c r="H23" s="11"/>
      <c r="I23" s="11"/>
      <c r="J23" s="11"/>
      <c r="K23" s="11"/>
      <c r="L23" s="8"/>
      <c r="M23" s="583"/>
      <c r="N23" s="584"/>
      <c r="O23" s="10" t="s">
        <v>114</v>
      </c>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43"/>
    </row>
    <row r="24" spans="2:46" ht="15" customHeight="1" x14ac:dyDescent="0.15">
      <c r="B24" s="45"/>
      <c r="C24" s="571" t="s">
        <v>296</v>
      </c>
      <c r="D24" s="571"/>
      <c r="E24" s="571"/>
      <c r="F24" s="571"/>
      <c r="G24" s="571"/>
      <c r="H24" s="571"/>
      <c r="I24" s="571"/>
      <c r="J24" s="571"/>
      <c r="K24" s="571"/>
      <c r="L24" s="15"/>
      <c r="M24" s="583"/>
      <c r="N24" s="584"/>
      <c r="O24" s="587"/>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8"/>
      <c r="AM24" s="588"/>
      <c r="AN24" s="588"/>
      <c r="AO24" s="588"/>
      <c r="AP24" s="588"/>
      <c r="AQ24" s="588"/>
      <c r="AR24" s="588"/>
      <c r="AS24" s="588"/>
      <c r="AT24" s="662"/>
    </row>
    <row r="25" spans="2:46" ht="15" customHeight="1" x14ac:dyDescent="0.15">
      <c r="B25" s="47"/>
      <c r="C25" s="572"/>
      <c r="D25" s="572"/>
      <c r="E25" s="572"/>
      <c r="F25" s="572"/>
      <c r="G25" s="572"/>
      <c r="H25" s="572"/>
      <c r="I25" s="572"/>
      <c r="J25" s="572"/>
      <c r="K25" s="572"/>
      <c r="L25" s="17"/>
      <c r="M25" s="583"/>
      <c r="N25" s="584"/>
      <c r="O25" s="590"/>
      <c r="P25" s="591"/>
      <c r="Q25" s="591"/>
      <c r="R25" s="591"/>
      <c r="S25" s="591"/>
      <c r="T25" s="591"/>
      <c r="U25" s="591"/>
      <c r="V25" s="591"/>
      <c r="W25" s="591"/>
      <c r="X25" s="591"/>
      <c r="Y25" s="591"/>
      <c r="Z25" s="591"/>
      <c r="AA25" s="591"/>
      <c r="AB25" s="591"/>
      <c r="AC25" s="591"/>
      <c r="AD25" s="591"/>
      <c r="AE25" s="591"/>
      <c r="AF25" s="591"/>
      <c r="AG25" s="591"/>
      <c r="AH25" s="591"/>
      <c r="AI25" s="591"/>
      <c r="AJ25" s="591"/>
      <c r="AK25" s="591"/>
      <c r="AL25" s="591"/>
      <c r="AM25" s="591"/>
      <c r="AN25" s="591"/>
      <c r="AO25" s="591"/>
      <c r="AP25" s="591"/>
      <c r="AQ25" s="591"/>
      <c r="AR25" s="591"/>
      <c r="AS25" s="591"/>
      <c r="AT25" s="663"/>
    </row>
    <row r="26" spans="2:46" ht="15" customHeight="1" x14ac:dyDescent="0.15">
      <c r="B26" s="666" t="s">
        <v>193</v>
      </c>
      <c r="C26" s="629"/>
      <c r="D26" s="629"/>
      <c r="E26" s="629"/>
      <c r="F26" s="629"/>
      <c r="G26" s="629"/>
      <c r="H26" s="629"/>
      <c r="I26" s="629"/>
      <c r="J26" s="629"/>
      <c r="K26" s="629"/>
      <c r="L26" s="629"/>
      <c r="M26" s="629"/>
      <c r="N26" s="629"/>
      <c r="O26" s="629"/>
      <c r="P26" s="629"/>
      <c r="Q26" s="629"/>
      <c r="R26" s="629"/>
      <c r="S26" s="629"/>
      <c r="T26" s="629"/>
      <c r="U26" s="629"/>
      <c r="V26" s="629"/>
      <c r="W26" s="629"/>
      <c r="X26" s="629"/>
      <c r="Y26" s="629"/>
      <c r="Z26" s="629"/>
      <c r="AA26" s="629"/>
      <c r="AB26" s="629"/>
      <c r="AC26" s="629"/>
      <c r="AD26" s="629"/>
      <c r="AE26" s="629"/>
      <c r="AF26" s="629"/>
      <c r="AG26" s="629"/>
      <c r="AH26" s="629"/>
      <c r="AI26" s="629"/>
      <c r="AJ26" s="629"/>
      <c r="AK26" s="629"/>
      <c r="AL26" s="629"/>
      <c r="AM26" s="629"/>
      <c r="AN26" s="629"/>
      <c r="AO26" s="629"/>
      <c r="AP26" s="629"/>
      <c r="AQ26" s="629"/>
      <c r="AR26" s="629"/>
      <c r="AS26" s="629"/>
      <c r="AT26" s="667"/>
    </row>
    <row r="27" spans="2:46" ht="15" customHeight="1" x14ac:dyDescent="0.15">
      <c r="B27" s="668"/>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669"/>
    </row>
    <row r="28" spans="2:46" ht="15" customHeight="1" x14ac:dyDescent="0.15">
      <c r="B28" s="709" t="s">
        <v>194</v>
      </c>
      <c r="C28" s="634"/>
      <c r="D28" s="634"/>
      <c r="E28" s="634"/>
      <c r="F28" s="634"/>
      <c r="G28" s="634"/>
      <c r="H28" s="634"/>
      <c r="I28" s="634"/>
      <c r="J28" s="634"/>
      <c r="K28" s="634"/>
      <c r="L28" s="634"/>
      <c r="M28" s="634"/>
      <c r="N28" s="634"/>
      <c r="O28" s="634"/>
      <c r="P28" s="634"/>
      <c r="Q28" s="634"/>
      <c r="R28" s="634"/>
      <c r="S28" s="634"/>
      <c r="T28" s="634"/>
      <c r="U28" s="634"/>
      <c r="V28" s="634"/>
      <c r="W28" s="634"/>
      <c r="X28" s="634"/>
      <c r="Y28" s="634"/>
      <c r="Z28" s="634"/>
      <c r="AA28" s="634"/>
      <c r="AB28" s="634"/>
      <c r="AC28" s="634"/>
      <c r="AD28" s="634"/>
      <c r="AE28" s="634"/>
      <c r="AF28" s="634"/>
      <c r="AG28" s="634"/>
      <c r="AH28" s="634"/>
      <c r="AI28" s="634"/>
      <c r="AJ28" s="634"/>
      <c r="AK28" s="634"/>
      <c r="AL28" s="634"/>
      <c r="AM28" s="634"/>
      <c r="AN28" s="634"/>
      <c r="AO28" s="634"/>
      <c r="AP28" s="634"/>
      <c r="AQ28" s="634"/>
      <c r="AR28" s="634"/>
      <c r="AS28" s="634"/>
      <c r="AT28" s="710"/>
    </row>
    <row r="29" spans="2:46" ht="15" customHeight="1" x14ac:dyDescent="0.15">
      <c r="B29" s="714" t="s">
        <v>195</v>
      </c>
      <c r="C29" s="715"/>
      <c r="D29" s="6"/>
      <c r="E29" s="611" t="s">
        <v>211</v>
      </c>
      <c r="F29" s="611"/>
      <c r="G29" s="611"/>
      <c r="H29" s="611"/>
      <c r="I29" s="611"/>
      <c r="J29" s="611"/>
      <c r="K29" s="611"/>
      <c r="L29" s="611"/>
      <c r="M29" s="7"/>
      <c r="N29" s="5"/>
      <c r="O29" s="682" t="s">
        <v>212</v>
      </c>
      <c r="P29" s="683"/>
      <c r="Q29" s="683"/>
      <c r="R29" s="683"/>
      <c r="S29" s="683"/>
      <c r="T29" s="683"/>
      <c r="U29" s="683"/>
      <c r="V29" s="683"/>
      <c r="W29" s="683"/>
      <c r="X29" s="5"/>
      <c r="Y29" s="6"/>
      <c r="Z29" s="682" t="s">
        <v>213</v>
      </c>
      <c r="AA29" s="683"/>
      <c r="AB29" s="683"/>
      <c r="AC29" s="683"/>
      <c r="AD29" s="683"/>
      <c r="AE29" s="683"/>
      <c r="AF29" s="683"/>
      <c r="AG29" s="683"/>
      <c r="AH29" s="683"/>
      <c r="AI29" s="7"/>
      <c r="AJ29" s="698" t="s">
        <v>214</v>
      </c>
      <c r="AK29" s="699"/>
      <c r="AL29" s="699"/>
      <c r="AM29" s="699"/>
      <c r="AN29" s="699"/>
      <c r="AO29" s="699"/>
      <c r="AP29" s="699"/>
      <c r="AQ29" s="699"/>
      <c r="AR29" s="699"/>
      <c r="AS29" s="699"/>
      <c r="AT29" s="700"/>
    </row>
    <row r="30" spans="2:46" ht="15" customHeight="1" x14ac:dyDescent="0.15">
      <c r="B30" s="716"/>
      <c r="C30" s="717"/>
      <c r="D30" s="34"/>
      <c r="E30" s="608"/>
      <c r="F30" s="608"/>
      <c r="G30" s="608"/>
      <c r="H30" s="608"/>
      <c r="I30" s="608"/>
      <c r="J30" s="608"/>
      <c r="K30" s="608"/>
      <c r="L30" s="608"/>
      <c r="M30" s="15"/>
      <c r="N30" s="25"/>
      <c r="O30" s="684"/>
      <c r="P30" s="684"/>
      <c r="Q30" s="684"/>
      <c r="R30" s="684"/>
      <c r="S30" s="684"/>
      <c r="T30" s="684"/>
      <c r="U30" s="684"/>
      <c r="V30" s="684"/>
      <c r="W30" s="684"/>
      <c r="X30" s="25"/>
      <c r="Y30" s="26"/>
      <c r="Z30" s="684"/>
      <c r="AA30" s="684"/>
      <c r="AB30" s="684"/>
      <c r="AC30" s="684"/>
      <c r="AD30" s="684"/>
      <c r="AE30" s="684"/>
      <c r="AF30" s="684"/>
      <c r="AG30" s="684"/>
      <c r="AH30" s="684"/>
      <c r="AI30" s="17"/>
      <c r="AJ30" s="701"/>
      <c r="AK30" s="702"/>
      <c r="AL30" s="702"/>
      <c r="AM30" s="702"/>
      <c r="AN30" s="702"/>
      <c r="AO30" s="702"/>
      <c r="AP30" s="702"/>
      <c r="AQ30" s="702"/>
      <c r="AR30" s="702"/>
      <c r="AS30" s="702"/>
      <c r="AT30" s="703"/>
    </row>
    <row r="31" spans="2:46" ht="15" customHeight="1" x14ac:dyDescent="0.15">
      <c r="B31" s="716"/>
      <c r="C31" s="717"/>
      <c r="D31" s="6"/>
      <c r="E31" s="683" t="s">
        <v>198</v>
      </c>
      <c r="F31" s="683"/>
      <c r="G31" s="683"/>
      <c r="H31" s="683"/>
      <c r="I31" s="683"/>
      <c r="J31" s="683"/>
      <c r="K31" s="683"/>
      <c r="L31" s="683"/>
      <c r="M31" s="7"/>
      <c r="N31" s="680" t="s">
        <v>202</v>
      </c>
      <c r="O31" s="27" t="s">
        <v>206</v>
      </c>
      <c r="P31" s="11"/>
      <c r="Q31" s="11"/>
      <c r="R31" s="11"/>
      <c r="S31" s="11"/>
      <c r="T31" s="11"/>
      <c r="U31" s="11"/>
      <c r="V31" s="11"/>
      <c r="W31" s="11"/>
      <c r="X31" s="518" t="s">
        <v>68</v>
      </c>
      <c r="Y31" s="686" t="s">
        <v>215</v>
      </c>
      <c r="Z31" s="688"/>
      <c r="AA31" s="689"/>
      <c r="AB31" s="689"/>
      <c r="AC31" s="689"/>
      <c r="AD31" s="689"/>
      <c r="AE31" s="689"/>
      <c r="AF31" s="689"/>
      <c r="AG31" s="689"/>
      <c r="AH31" s="689"/>
      <c r="AI31" s="529" t="s">
        <v>68</v>
      </c>
      <c r="AJ31" s="701"/>
      <c r="AK31" s="702"/>
      <c r="AL31" s="702"/>
      <c r="AM31" s="702"/>
      <c r="AN31" s="702"/>
      <c r="AO31" s="702"/>
      <c r="AP31" s="702"/>
      <c r="AQ31" s="702"/>
      <c r="AR31" s="702"/>
      <c r="AS31" s="702"/>
      <c r="AT31" s="703"/>
    </row>
    <row r="32" spans="2:46" ht="15" customHeight="1" x14ac:dyDescent="0.15">
      <c r="B32" s="716"/>
      <c r="C32" s="717"/>
      <c r="D32" s="34"/>
      <c r="E32" s="685"/>
      <c r="F32" s="685"/>
      <c r="G32" s="685"/>
      <c r="H32" s="685"/>
      <c r="I32" s="685"/>
      <c r="J32" s="685"/>
      <c r="K32" s="685"/>
      <c r="L32" s="685"/>
      <c r="M32" s="15"/>
      <c r="N32" s="519"/>
      <c r="O32" s="742">
        <f>税額算出表!M23</f>
        <v>0</v>
      </c>
      <c r="P32" s="743"/>
      <c r="Q32" s="743"/>
      <c r="R32" s="743"/>
      <c r="S32" s="743"/>
      <c r="T32" s="743"/>
      <c r="U32" s="743"/>
      <c r="V32" s="743"/>
      <c r="W32" s="743"/>
      <c r="X32" s="518"/>
      <c r="Y32" s="687"/>
      <c r="Z32" s="690"/>
      <c r="AA32" s="691"/>
      <c r="AB32" s="691"/>
      <c r="AC32" s="691"/>
      <c r="AD32" s="691"/>
      <c r="AE32" s="691"/>
      <c r="AF32" s="691"/>
      <c r="AG32" s="691"/>
      <c r="AH32" s="691"/>
      <c r="AI32" s="529"/>
      <c r="AJ32" s="701"/>
      <c r="AK32" s="702"/>
      <c r="AL32" s="702"/>
      <c r="AM32" s="702"/>
      <c r="AN32" s="702"/>
      <c r="AO32" s="702"/>
      <c r="AP32" s="702"/>
      <c r="AQ32" s="702"/>
      <c r="AR32" s="702"/>
      <c r="AS32" s="702"/>
      <c r="AT32" s="703"/>
    </row>
    <row r="33" spans="2:63" ht="15" customHeight="1" x14ac:dyDescent="0.15">
      <c r="B33" s="716"/>
      <c r="C33" s="717"/>
      <c r="D33" s="34"/>
      <c r="E33" s="684"/>
      <c r="F33" s="684"/>
      <c r="G33" s="684"/>
      <c r="H33" s="684"/>
      <c r="I33" s="684"/>
      <c r="J33" s="684"/>
      <c r="K33" s="684"/>
      <c r="L33" s="684"/>
      <c r="M33" s="15"/>
      <c r="N33" s="519"/>
      <c r="O33" s="11"/>
      <c r="P33" s="11"/>
      <c r="Q33" s="11"/>
      <c r="R33" s="11"/>
      <c r="S33" s="11"/>
      <c r="T33" s="11"/>
      <c r="U33" s="11"/>
      <c r="V33" s="11"/>
      <c r="W33" s="11"/>
      <c r="X33" s="518"/>
      <c r="Y33" s="687"/>
      <c r="Z33" s="692"/>
      <c r="AA33" s="693"/>
      <c r="AB33" s="693"/>
      <c r="AC33" s="693"/>
      <c r="AD33" s="693"/>
      <c r="AE33" s="693"/>
      <c r="AF33" s="693"/>
      <c r="AG33" s="693"/>
      <c r="AH33" s="693"/>
      <c r="AI33" s="529"/>
      <c r="AJ33" s="701"/>
      <c r="AK33" s="702"/>
      <c r="AL33" s="702"/>
      <c r="AM33" s="702"/>
      <c r="AN33" s="702"/>
      <c r="AO33" s="702"/>
      <c r="AP33" s="702"/>
      <c r="AQ33" s="702"/>
      <c r="AR33" s="702"/>
      <c r="AS33" s="702"/>
      <c r="AT33" s="703"/>
    </row>
    <row r="34" spans="2:63" ht="15" customHeight="1" x14ac:dyDescent="0.15">
      <c r="B34" s="716"/>
      <c r="C34" s="717"/>
      <c r="D34" s="6"/>
      <c r="E34" s="683" t="s">
        <v>199</v>
      </c>
      <c r="F34" s="683"/>
      <c r="G34" s="683"/>
      <c r="H34" s="683"/>
      <c r="I34" s="683"/>
      <c r="J34" s="683"/>
      <c r="K34" s="683"/>
      <c r="L34" s="683"/>
      <c r="M34" s="7"/>
      <c r="N34" s="680" t="s">
        <v>203</v>
      </c>
      <c r="O34" s="28" t="s">
        <v>207</v>
      </c>
      <c r="P34" s="3"/>
      <c r="Q34" s="3"/>
      <c r="R34" s="3"/>
      <c r="S34" s="3"/>
      <c r="T34" s="3"/>
      <c r="U34" s="3"/>
      <c r="V34" s="3"/>
      <c r="W34" s="3"/>
      <c r="X34" s="611" t="s">
        <v>68</v>
      </c>
      <c r="Y34" s="686" t="s">
        <v>216</v>
      </c>
      <c r="Z34" s="688"/>
      <c r="AA34" s="689"/>
      <c r="AB34" s="689"/>
      <c r="AC34" s="689"/>
      <c r="AD34" s="689"/>
      <c r="AE34" s="689"/>
      <c r="AF34" s="689"/>
      <c r="AG34" s="689"/>
      <c r="AH34" s="689"/>
      <c r="AI34" s="720" t="s">
        <v>68</v>
      </c>
      <c r="AJ34" s="701"/>
      <c r="AK34" s="702"/>
      <c r="AL34" s="702"/>
      <c r="AM34" s="702"/>
      <c r="AN34" s="702"/>
      <c r="AO34" s="702"/>
      <c r="AP34" s="702"/>
      <c r="AQ34" s="702"/>
      <c r="AR34" s="702"/>
      <c r="AS34" s="702"/>
      <c r="AT34" s="703"/>
    </row>
    <row r="35" spans="2:63" ht="15" customHeight="1" x14ac:dyDescent="0.15">
      <c r="B35" s="716"/>
      <c r="C35" s="717"/>
      <c r="D35" s="34"/>
      <c r="E35" s="685"/>
      <c r="F35" s="685"/>
      <c r="G35" s="685"/>
      <c r="H35" s="685"/>
      <c r="I35" s="685"/>
      <c r="J35" s="685"/>
      <c r="K35" s="685"/>
      <c r="L35" s="685"/>
      <c r="M35" s="15"/>
      <c r="N35" s="519"/>
      <c r="O35" s="744">
        <f>IF(O32&lt;0,"",O32-TRUNC(O32,-2))</f>
        <v>0</v>
      </c>
      <c r="P35" s="745"/>
      <c r="Q35" s="745"/>
      <c r="R35" s="745"/>
      <c r="S35" s="745"/>
      <c r="T35" s="745"/>
      <c r="U35" s="745"/>
      <c r="V35" s="745"/>
      <c r="W35" s="745"/>
      <c r="X35" s="518"/>
      <c r="Y35" s="687"/>
      <c r="Z35" s="690"/>
      <c r="AA35" s="691"/>
      <c r="AB35" s="691"/>
      <c r="AC35" s="691"/>
      <c r="AD35" s="691"/>
      <c r="AE35" s="691"/>
      <c r="AF35" s="691"/>
      <c r="AG35" s="691"/>
      <c r="AH35" s="691"/>
      <c r="AI35" s="529"/>
      <c r="AJ35" s="701"/>
      <c r="AK35" s="702"/>
      <c r="AL35" s="702"/>
      <c r="AM35" s="702"/>
      <c r="AN35" s="702"/>
      <c r="AO35" s="702"/>
      <c r="AP35" s="702"/>
      <c r="AQ35" s="702"/>
      <c r="AR35" s="702"/>
      <c r="AS35" s="702"/>
      <c r="AT35" s="703"/>
    </row>
    <row r="36" spans="2:63" ht="15" customHeight="1" x14ac:dyDescent="0.15">
      <c r="B36" s="716"/>
      <c r="C36" s="717"/>
      <c r="D36" s="34"/>
      <c r="E36" s="684"/>
      <c r="F36" s="684"/>
      <c r="G36" s="684"/>
      <c r="H36" s="684"/>
      <c r="I36" s="684"/>
      <c r="J36" s="684"/>
      <c r="K36" s="684"/>
      <c r="L36" s="684"/>
      <c r="M36" s="15"/>
      <c r="N36" s="681"/>
      <c r="O36" s="29" t="s">
        <v>208</v>
      </c>
      <c r="P36" s="18"/>
      <c r="Q36" s="18"/>
      <c r="R36" s="18"/>
      <c r="S36" s="18"/>
      <c r="T36" s="18"/>
      <c r="U36" s="18"/>
      <c r="V36" s="18"/>
      <c r="W36" s="18"/>
      <c r="X36" s="608"/>
      <c r="Y36" s="721"/>
      <c r="Z36" s="692"/>
      <c r="AA36" s="693"/>
      <c r="AB36" s="693"/>
      <c r="AC36" s="693"/>
      <c r="AD36" s="693"/>
      <c r="AE36" s="693"/>
      <c r="AF36" s="693"/>
      <c r="AG36" s="693"/>
      <c r="AH36" s="693"/>
      <c r="AI36" s="609"/>
      <c r="AJ36" s="701"/>
      <c r="AK36" s="702"/>
      <c r="AL36" s="702"/>
      <c r="AM36" s="702"/>
      <c r="AN36" s="702"/>
      <c r="AO36" s="702"/>
      <c r="AP36" s="702"/>
      <c r="AQ36" s="702"/>
      <c r="AR36" s="702"/>
      <c r="AS36" s="702"/>
      <c r="AT36" s="703"/>
    </row>
    <row r="37" spans="2:63" ht="15" customHeight="1" x14ac:dyDescent="0.15">
      <c r="B37" s="716"/>
      <c r="C37" s="717"/>
      <c r="D37" s="6"/>
      <c r="E37" s="683" t="s">
        <v>200</v>
      </c>
      <c r="F37" s="683"/>
      <c r="G37" s="683"/>
      <c r="H37" s="683"/>
      <c r="I37" s="683"/>
      <c r="J37" s="683"/>
      <c r="K37" s="683"/>
      <c r="L37" s="683"/>
      <c r="M37" s="7"/>
      <c r="N37" s="680" t="s">
        <v>204</v>
      </c>
      <c r="O37" s="3"/>
      <c r="P37" s="3"/>
      <c r="Q37" s="3"/>
      <c r="R37" s="3"/>
      <c r="S37" s="3"/>
      <c r="T37" s="3"/>
      <c r="U37" s="3"/>
      <c r="V37" s="3"/>
      <c r="W37" s="3"/>
      <c r="X37" s="611" t="s">
        <v>68</v>
      </c>
      <c r="Y37" s="686" t="s">
        <v>217</v>
      </c>
      <c r="Z37" s="688"/>
      <c r="AA37" s="689"/>
      <c r="AB37" s="689"/>
      <c r="AC37" s="689"/>
      <c r="AD37" s="689"/>
      <c r="AE37" s="689"/>
      <c r="AF37" s="689"/>
      <c r="AG37" s="689"/>
      <c r="AH37" s="689"/>
      <c r="AI37" s="720" t="s">
        <v>68</v>
      </c>
      <c r="AJ37" s="701"/>
      <c r="AK37" s="702"/>
      <c r="AL37" s="702"/>
      <c r="AM37" s="702"/>
      <c r="AN37" s="702"/>
      <c r="AO37" s="702"/>
      <c r="AP37" s="702"/>
      <c r="AQ37" s="702"/>
      <c r="AR37" s="702"/>
      <c r="AS37" s="702"/>
      <c r="AT37" s="703"/>
    </row>
    <row r="38" spans="2:63" ht="15" customHeight="1" x14ac:dyDescent="0.15">
      <c r="B38" s="716"/>
      <c r="C38" s="717"/>
      <c r="D38" s="34"/>
      <c r="E38" s="685"/>
      <c r="F38" s="685"/>
      <c r="G38" s="685"/>
      <c r="H38" s="685"/>
      <c r="I38" s="685"/>
      <c r="J38" s="685"/>
      <c r="K38" s="685"/>
      <c r="L38" s="685"/>
      <c r="M38" s="15"/>
      <c r="N38" s="519"/>
      <c r="O38" s="746">
        <f>IF(O32&lt;0,ABS(O32),0)</f>
        <v>0</v>
      </c>
      <c r="P38" s="747"/>
      <c r="Q38" s="747"/>
      <c r="R38" s="747"/>
      <c r="S38" s="747"/>
      <c r="T38" s="747"/>
      <c r="U38" s="747"/>
      <c r="V38" s="747"/>
      <c r="W38" s="747"/>
      <c r="X38" s="518"/>
      <c r="Y38" s="687"/>
      <c r="Z38" s="690"/>
      <c r="AA38" s="691"/>
      <c r="AB38" s="691"/>
      <c r="AC38" s="691"/>
      <c r="AD38" s="691"/>
      <c r="AE38" s="691"/>
      <c r="AF38" s="691"/>
      <c r="AG38" s="691"/>
      <c r="AH38" s="691"/>
      <c r="AI38" s="529"/>
      <c r="AJ38" s="701"/>
      <c r="AK38" s="702"/>
      <c r="AL38" s="702"/>
      <c r="AM38" s="702"/>
      <c r="AN38" s="702"/>
      <c r="AO38" s="702"/>
      <c r="AP38" s="702"/>
      <c r="AQ38" s="702"/>
      <c r="AR38" s="702"/>
      <c r="AS38" s="702"/>
      <c r="AT38" s="703"/>
    </row>
    <row r="39" spans="2:63" ht="15" customHeight="1" x14ac:dyDescent="0.15">
      <c r="B39" s="716"/>
      <c r="C39" s="717"/>
      <c r="D39" s="34"/>
      <c r="E39" s="684"/>
      <c r="F39" s="684"/>
      <c r="G39" s="684"/>
      <c r="H39" s="684"/>
      <c r="I39" s="684"/>
      <c r="J39" s="684"/>
      <c r="K39" s="684"/>
      <c r="L39" s="684"/>
      <c r="M39" s="15"/>
      <c r="N39" s="681"/>
      <c r="O39" s="18"/>
      <c r="P39" s="18"/>
      <c r="Q39" s="18"/>
      <c r="R39" s="18"/>
      <c r="S39" s="18"/>
      <c r="T39" s="18"/>
      <c r="U39" s="18"/>
      <c r="V39" s="18"/>
      <c r="W39" s="18"/>
      <c r="X39" s="608"/>
      <c r="Y39" s="721"/>
      <c r="Z39" s="692"/>
      <c r="AA39" s="693"/>
      <c r="AB39" s="693"/>
      <c r="AC39" s="693"/>
      <c r="AD39" s="693"/>
      <c r="AE39" s="693"/>
      <c r="AF39" s="693"/>
      <c r="AG39" s="693"/>
      <c r="AH39" s="693"/>
      <c r="AI39" s="609"/>
      <c r="AJ39" s="704"/>
      <c r="AK39" s="705"/>
      <c r="AL39" s="705"/>
      <c r="AM39" s="705"/>
      <c r="AN39" s="705"/>
      <c r="AO39" s="705"/>
      <c r="AP39" s="705"/>
      <c r="AQ39" s="705"/>
      <c r="AR39" s="705"/>
      <c r="AS39" s="705"/>
      <c r="AT39" s="706"/>
      <c r="AV39" s="660" t="str">
        <f>IF(AK40="エラー","当初申告から税額が減少する内容となっています。この様式では作成できませんので、税務署にお問い合わせください。","")</f>
        <v/>
      </c>
      <c r="AW39" s="660"/>
      <c r="AX39" s="660"/>
      <c r="AY39" s="660"/>
      <c r="AZ39" s="660"/>
      <c r="BA39" s="660"/>
      <c r="BB39" s="660"/>
      <c r="BC39" s="660"/>
      <c r="BD39" s="660"/>
      <c r="BE39" s="660"/>
      <c r="BF39" s="660"/>
      <c r="BG39" s="660"/>
      <c r="BH39" s="660"/>
    </row>
    <row r="40" spans="2:63" ht="15" customHeight="1" x14ac:dyDescent="0.15">
      <c r="B40" s="716"/>
      <c r="C40" s="717"/>
      <c r="D40" s="6"/>
      <c r="E40" s="683" t="s">
        <v>201</v>
      </c>
      <c r="F40" s="683"/>
      <c r="G40" s="683"/>
      <c r="H40" s="683"/>
      <c r="I40" s="683"/>
      <c r="J40" s="683"/>
      <c r="K40" s="683"/>
      <c r="L40" s="683"/>
      <c r="M40" s="7"/>
      <c r="N40" s="519" t="s">
        <v>205</v>
      </c>
      <c r="O40" s="27" t="s">
        <v>209</v>
      </c>
      <c r="P40" s="11"/>
      <c r="Q40" s="11"/>
      <c r="R40" s="11"/>
      <c r="S40" s="11"/>
      <c r="T40" s="11"/>
      <c r="U40" s="11"/>
      <c r="V40" s="11"/>
      <c r="W40" s="11"/>
      <c r="X40" s="529" t="s">
        <v>68</v>
      </c>
      <c r="Y40" s="687" t="s">
        <v>218</v>
      </c>
      <c r="Z40" s="688"/>
      <c r="AA40" s="689"/>
      <c r="AB40" s="689"/>
      <c r="AC40" s="689"/>
      <c r="AD40" s="689"/>
      <c r="AE40" s="689"/>
      <c r="AF40" s="689"/>
      <c r="AG40" s="689"/>
      <c r="AH40" s="689"/>
      <c r="AI40" s="529" t="s">
        <v>68</v>
      </c>
      <c r="AJ40" s="686" t="s">
        <v>210</v>
      </c>
      <c r="AK40" s="694">
        <f>IF(AND(Z31&lt;&gt;"",O32&lt;Z31),"エラー",IF(Z37&lt;&gt;0,ROUNDDOWN(O41-Z40+Z37-O38,-2),O41-Z40+Z37-O38))</f>
        <v>0</v>
      </c>
      <c r="AL40" s="695"/>
      <c r="AM40" s="695"/>
      <c r="AN40" s="695"/>
      <c r="AO40" s="695"/>
      <c r="AP40" s="695"/>
      <c r="AQ40" s="695"/>
      <c r="AR40" s="695"/>
      <c r="AS40" s="695"/>
      <c r="AT40" s="661" t="s">
        <v>68</v>
      </c>
      <c r="AV40" s="660"/>
      <c r="AW40" s="660"/>
      <c r="AX40" s="660"/>
      <c r="AY40" s="660"/>
      <c r="AZ40" s="660"/>
      <c r="BA40" s="660"/>
      <c r="BB40" s="660"/>
      <c r="BC40" s="660"/>
      <c r="BD40" s="660"/>
      <c r="BE40" s="660"/>
      <c r="BF40" s="660"/>
      <c r="BG40" s="660"/>
      <c r="BH40" s="660"/>
      <c r="BI40" s="238"/>
      <c r="BJ40" s="238"/>
      <c r="BK40" s="238"/>
    </row>
    <row r="41" spans="2:63" ht="15" customHeight="1" x14ac:dyDescent="0.15">
      <c r="B41" s="716"/>
      <c r="C41" s="717"/>
      <c r="D41" s="34"/>
      <c r="E41" s="685"/>
      <c r="F41" s="685"/>
      <c r="G41" s="685"/>
      <c r="H41" s="685"/>
      <c r="I41" s="685"/>
      <c r="J41" s="685"/>
      <c r="K41" s="685"/>
      <c r="L41" s="685"/>
      <c r="M41" s="15"/>
      <c r="N41" s="519"/>
      <c r="O41" s="746">
        <f>IF(O32&lt;0,0,O32-O35)</f>
        <v>0</v>
      </c>
      <c r="P41" s="747"/>
      <c r="Q41" s="747"/>
      <c r="R41" s="747"/>
      <c r="S41" s="747"/>
      <c r="T41" s="747"/>
      <c r="U41" s="747"/>
      <c r="V41" s="747"/>
      <c r="W41" s="747"/>
      <c r="X41" s="529"/>
      <c r="Y41" s="687"/>
      <c r="Z41" s="690"/>
      <c r="AA41" s="691"/>
      <c r="AB41" s="691"/>
      <c r="AC41" s="691"/>
      <c r="AD41" s="691"/>
      <c r="AE41" s="691"/>
      <c r="AF41" s="691"/>
      <c r="AG41" s="691"/>
      <c r="AH41" s="691"/>
      <c r="AI41" s="529"/>
      <c r="AJ41" s="687"/>
      <c r="AK41" s="696"/>
      <c r="AL41" s="697"/>
      <c r="AM41" s="697"/>
      <c r="AN41" s="697"/>
      <c r="AO41" s="697"/>
      <c r="AP41" s="697"/>
      <c r="AQ41" s="697"/>
      <c r="AR41" s="697"/>
      <c r="AS41" s="697"/>
      <c r="AT41" s="661"/>
      <c r="AV41" s="660"/>
      <c r="AW41" s="660"/>
      <c r="AX41" s="660"/>
      <c r="AY41" s="660"/>
      <c r="AZ41" s="660"/>
      <c r="BA41" s="660"/>
      <c r="BB41" s="660"/>
      <c r="BC41" s="660"/>
      <c r="BD41" s="660"/>
      <c r="BE41" s="660"/>
      <c r="BF41" s="660"/>
      <c r="BG41" s="660"/>
      <c r="BH41" s="660"/>
      <c r="BI41" s="238"/>
      <c r="BJ41" s="238"/>
      <c r="BK41" s="238"/>
    </row>
    <row r="42" spans="2:63" ht="15" customHeight="1" thickBot="1" x14ac:dyDescent="0.2">
      <c r="B42" s="718"/>
      <c r="C42" s="719"/>
      <c r="D42" s="26"/>
      <c r="E42" s="684"/>
      <c r="F42" s="684"/>
      <c r="G42" s="684"/>
      <c r="H42" s="684"/>
      <c r="I42" s="684"/>
      <c r="J42" s="684"/>
      <c r="K42" s="684"/>
      <c r="L42" s="684"/>
      <c r="M42" s="17"/>
      <c r="N42" s="681"/>
      <c r="O42" s="18"/>
      <c r="P42" s="18"/>
      <c r="Q42" s="18"/>
      <c r="R42" s="18"/>
      <c r="S42" s="18"/>
      <c r="T42" s="18"/>
      <c r="U42" s="18"/>
      <c r="V42" s="18"/>
      <c r="W42" s="18"/>
      <c r="X42" s="609"/>
      <c r="Y42" s="687"/>
      <c r="Z42" s="690"/>
      <c r="AA42" s="691"/>
      <c r="AB42" s="691"/>
      <c r="AC42" s="691"/>
      <c r="AD42" s="691"/>
      <c r="AE42" s="691"/>
      <c r="AF42" s="691"/>
      <c r="AG42" s="691"/>
      <c r="AH42" s="691"/>
      <c r="AI42" s="529"/>
      <c r="AJ42" s="687"/>
      <c r="AK42" s="696"/>
      <c r="AL42" s="697"/>
      <c r="AM42" s="697"/>
      <c r="AN42" s="697"/>
      <c r="AO42" s="697"/>
      <c r="AP42" s="697"/>
      <c r="AQ42" s="697"/>
      <c r="AR42" s="697"/>
      <c r="AS42" s="697"/>
      <c r="AT42" s="661"/>
      <c r="AV42" s="660"/>
      <c r="AW42" s="660"/>
      <c r="AX42" s="660"/>
      <c r="AY42" s="660"/>
      <c r="AZ42" s="660"/>
      <c r="BA42" s="660"/>
      <c r="BB42" s="660"/>
      <c r="BC42" s="660"/>
      <c r="BD42" s="660"/>
      <c r="BE42" s="660"/>
      <c r="BF42" s="660"/>
      <c r="BG42" s="660"/>
      <c r="BH42" s="660"/>
      <c r="BI42" s="238"/>
      <c r="BJ42" s="238"/>
      <c r="BK42" s="238"/>
    </row>
    <row r="43" spans="2:63" ht="15" customHeight="1" thickTop="1" x14ac:dyDescent="0.15">
      <c r="B43" s="714" t="s">
        <v>230</v>
      </c>
      <c r="C43" s="749"/>
      <c r="D43" s="11" t="s">
        <v>231</v>
      </c>
      <c r="E43" s="11"/>
      <c r="F43" s="11"/>
      <c r="G43" s="11"/>
      <c r="H43" s="11"/>
      <c r="I43" s="11"/>
      <c r="J43" s="11"/>
      <c r="K43" s="11"/>
      <c r="L43" s="11"/>
      <c r="M43" s="11"/>
      <c r="N43" s="11"/>
      <c r="O43" s="11"/>
      <c r="P43" s="11"/>
      <c r="Q43" s="11"/>
      <c r="R43" s="11"/>
      <c r="S43" s="11"/>
      <c r="T43" s="11"/>
      <c r="U43" s="11"/>
      <c r="V43" s="11"/>
      <c r="W43" s="11"/>
      <c r="X43" s="11"/>
      <c r="Y43" s="36"/>
      <c r="Z43" s="37"/>
      <c r="AA43" s="38"/>
      <c r="AB43" s="736"/>
      <c r="AC43" s="736"/>
      <c r="AD43" s="736"/>
      <c r="AE43" s="736"/>
      <c r="AF43" s="736"/>
      <c r="AG43" s="736"/>
      <c r="AH43" s="733" t="s">
        <v>228</v>
      </c>
      <c r="AI43" s="733"/>
      <c r="AJ43" s="733"/>
      <c r="AK43" s="733"/>
      <c r="AL43" s="736"/>
      <c r="AM43" s="736"/>
      <c r="AN43" s="736"/>
      <c r="AO43" s="736"/>
      <c r="AP43" s="736"/>
      <c r="AQ43" s="733" t="s">
        <v>227</v>
      </c>
      <c r="AR43" s="733"/>
      <c r="AS43" s="733"/>
      <c r="AT43" s="776"/>
      <c r="AV43" s="660"/>
      <c r="AW43" s="660"/>
      <c r="AX43" s="660"/>
      <c r="AY43" s="660"/>
      <c r="AZ43" s="660"/>
      <c r="BA43" s="660"/>
      <c r="BB43" s="660"/>
      <c r="BC43" s="660"/>
      <c r="BD43" s="660"/>
      <c r="BE43" s="660"/>
      <c r="BF43" s="660"/>
      <c r="BG43" s="660"/>
      <c r="BH43" s="660"/>
      <c r="BI43" s="238"/>
      <c r="BJ43" s="238"/>
      <c r="BK43" s="238"/>
    </row>
    <row r="44" spans="2:63" ht="15" customHeight="1" x14ac:dyDescent="0.15">
      <c r="B44" s="716"/>
      <c r="C44" s="750"/>
      <c r="D44" s="11"/>
      <c r="E44" s="11" t="s">
        <v>232</v>
      </c>
      <c r="F44" s="11"/>
      <c r="G44" s="11"/>
      <c r="H44" s="11"/>
      <c r="I44" s="11"/>
      <c r="J44" s="11"/>
      <c r="K44" s="11"/>
      <c r="L44" s="11"/>
      <c r="M44" s="11"/>
      <c r="N44" s="11"/>
      <c r="O44" s="11"/>
      <c r="P44" s="11"/>
      <c r="Q44" s="11"/>
      <c r="R44" s="11"/>
      <c r="S44" s="11"/>
      <c r="T44" s="11"/>
      <c r="U44" s="11"/>
      <c r="V44" s="11"/>
      <c r="W44" s="11"/>
      <c r="X44" s="11"/>
      <c r="Y44" s="739" t="s">
        <v>229</v>
      </c>
      <c r="Z44" s="740"/>
      <c r="AA44" s="741"/>
      <c r="AB44" s="737"/>
      <c r="AC44" s="737"/>
      <c r="AD44" s="737"/>
      <c r="AE44" s="737"/>
      <c r="AF44" s="737"/>
      <c r="AG44" s="737"/>
      <c r="AH44" s="734"/>
      <c r="AI44" s="734"/>
      <c r="AJ44" s="734"/>
      <c r="AK44" s="734"/>
      <c r="AL44" s="737"/>
      <c r="AM44" s="737"/>
      <c r="AN44" s="737"/>
      <c r="AO44" s="737"/>
      <c r="AP44" s="737"/>
      <c r="AQ44" s="734"/>
      <c r="AR44" s="734"/>
      <c r="AS44" s="734"/>
      <c r="AT44" s="777"/>
      <c r="AV44" s="238"/>
      <c r="AW44" s="238"/>
      <c r="AX44" s="238"/>
      <c r="AY44" s="238"/>
      <c r="AZ44" s="238"/>
      <c r="BA44" s="238"/>
      <c r="BB44" s="238"/>
      <c r="BC44" s="238"/>
      <c r="BD44" s="238"/>
      <c r="BE44" s="238"/>
      <c r="BF44" s="238"/>
      <c r="BG44" s="238"/>
      <c r="BH44" s="238"/>
      <c r="BI44" s="238"/>
      <c r="BJ44" s="238"/>
      <c r="BK44" s="238"/>
    </row>
    <row r="45" spans="2:63" ht="15" customHeight="1" x14ac:dyDescent="0.15">
      <c r="B45" s="716"/>
      <c r="C45" s="750"/>
      <c r="D45" s="11"/>
      <c r="E45" s="11"/>
      <c r="F45" s="140" t="s">
        <v>87</v>
      </c>
      <c r="G45" s="11" t="s">
        <v>233</v>
      </c>
      <c r="H45" s="11"/>
      <c r="I45" s="11"/>
      <c r="J45" s="11"/>
      <c r="K45" s="11"/>
      <c r="L45" s="11"/>
      <c r="M45" s="11"/>
      <c r="N45" s="11"/>
      <c r="O45" s="11"/>
      <c r="P45" s="11"/>
      <c r="Q45" s="11"/>
      <c r="R45" s="11"/>
      <c r="S45" s="11"/>
      <c r="T45" s="11"/>
      <c r="U45" s="11"/>
      <c r="V45" s="11"/>
      <c r="W45" s="11"/>
      <c r="X45" s="11"/>
      <c r="Y45" s="739"/>
      <c r="Z45" s="740"/>
      <c r="AA45" s="741"/>
      <c r="AB45" s="738"/>
      <c r="AC45" s="738"/>
      <c r="AD45" s="738"/>
      <c r="AE45" s="738"/>
      <c r="AF45" s="738"/>
      <c r="AG45" s="738"/>
      <c r="AH45" s="735"/>
      <c r="AI45" s="735"/>
      <c r="AJ45" s="735"/>
      <c r="AK45" s="735"/>
      <c r="AL45" s="738"/>
      <c r="AM45" s="738"/>
      <c r="AN45" s="738"/>
      <c r="AO45" s="738"/>
      <c r="AP45" s="738"/>
      <c r="AQ45" s="735"/>
      <c r="AR45" s="735"/>
      <c r="AS45" s="735"/>
      <c r="AT45" s="778"/>
    </row>
    <row r="46" spans="2:63" ht="15" customHeight="1" x14ac:dyDescent="0.15">
      <c r="B46" s="716"/>
      <c r="C46" s="750"/>
      <c r="D46" s="11"/>
      <c r="E46" s="11"/>
      <c r="F46" s="140" t="s">
        <v>87</v>
      </c>
      <c r="G46" s="11" t="s">
        <v>234</v>
      </c>
      <c r="H46" s="11"/>
      <c r="I46" s="11"/>
      <c r="J46" s="11"/>
      <c r="K46" s="11"/>
      <c r="L46" s="11"/>
      <c r="M46" s="752"/>
      <c r="N46" s="752"/>
      <c r="O46" s="752"/>
      <c r="P46" s="752"/>
      <c r="Q46" s="752"/>
      <c r="R46" s="752"/>
      <c r="S46" s="752"/>
      <c r="T46" s="11" t="s">
        <v>235</v>
      </c>
      <c r="U46" s="11"/>
      <c r="V46" s="11"/>
      <c r="W46" s="11"/>
      <c r="X46" s="11"/>
      <c r="Y46" s="739"/>
      <c r="Z46" s="740"/>
      <c r="AA46" s="741"/>
      <c r="AB46" s="772" t="s">
        <v>226</v>
      </c>
      <c r="AC46" s="773"/>
      <c r="AD46" s="773"/>
      <c r="AE46" s="766"/>
      <c r="AF46" s="766"/>
      <c r="AG46" s="766"/>
      <c r="AH46" s="767"/>
      <c r="AI46" s="779" t="s">
        <v>221</v>
      </c>
      <c r="AJ46" s="501"/>
      <c r="AK46" s="501" t="s">
        <v>222</v>
      </c>
      <c r="AL46" s="501"/>
      <c r="AM46" s="501" t="s">
        <v>223</v>
      </c>
      <c r="AN46" s="501"/>
      <c r="AO46" s="748" t="s">
        <v>224</v>
      </c>
      <c r="AP46" s="748"/>
      <c r="AQ46" s="501" t="s">
        <v>225</v>
      </c>
      <c r="AR46" s="501"/>
      <c r="AS46" s="784"/>
      <c r="AT46" s="785"/>
    </row>
    <row r="47" spans="2:63" ht="15" customHeight="1" x14ac:dyDescent="0.15">
      <c r="B47" s="716"/>
      <c r="C47" s="750"/>
      <c r="D47" s="11"/>
      <c r="E47" s="11"/>
      <c r="F47" s="11"/>
      <c r="G47" s="11"/>
      <c r="H47" s="11"/>
      <c r="I47" s="11"/>
      <c r="J47" s="11"/>
      <c r="K47" s="11"/>
      <c r="L47" s="11"/>
      <c r="M47" s="11"/>
      <c r="N47" s="11"/>
      <c r="O47" s="11"/>
      <c r="P47" s="11"/>
      <c r="Q47" s="11"/>
      <c r="R47" s="11"/>
      <c r="S47" s="11"/>
      <c r="T47" s="11"/>
      <c r="U47" s="11"/>
      <c r="V47" s="11"/>
      <c r="W47" s="11"/>
      <c r="X47" s="11"/>
      <c r="Y47" s="739"/>
      <c r="Z47" s="740"/>
      <c r="AA47" s="741"/>
      <c r="AB47" s="687"/>
      <c r="AC47" s="774"/>
      <c r="AD47" s="774"/>
      <c r="AE47" s="768"/>
      <c r="AF47" s="768"/>
      <c r="AG47" s="768"/>
      <c r="AH47" s="769"/>
      <c r="AI47" s="780"/>
      <c r="AJ47" s="774"/>
      <c r="AK47" s="760" t="s">
        <v>87</v>
      </c>
      <c r="AL47" s="761"/>
      <c r="AM47" s="760" t="s">
        <v>220</v>
      </c>
      <c r="AN47" s="761"/>
      <c r="AO47" s="760" t="s">
        <v>220</v>
      </c>
      <c r="AP47" s="761"/>
      <c r="AQ47" s="760" t="s">
        <v>220</v>
      </c>
      <c r="AR47" s="761"/>
      <c r="AS47" s="760" t="s">
        <v>220</v>
      </c>
      <c r="AT47" s="764"/>
    </row>
    <row r="48" spans="2:63" ht="15" customHeight="1" x14ac:dyDescent="0.15">
      <c r="B48" s="716"/>
      <c r="C48" s="750"/>
      <c r="D48" s="11"/>
      <c r="E48" s="11" t="s">
        <v>236</v>
      </c>
      <c r="F48" s="11"/>
      <c r="G48" s="11"/>
      <c r="H48" s="11"/>
      <c r="I48" s="11"/>
      <c r="J48" s="11"/>
      <c r="K48" s="11"/>
      <c r="L48" s="11"/>
      <c r="M48" s="11"/>
      <c r="N48" s="11"/>
      <c r="O48" s="11"/>
      <c r="P48" s="11"/>
      <c r="Q48" s="11"/>
      <c r="R48" s="11"/>
      <c r="S48" s="11"/>
      <c r="T48" s="11"/>
      <c r="U48" s="11"/>
      <c r="V48" s="11"/>
      <c r="W48" s="11"/>
      <c r="X48" s="11"/>
      <c r="Y48" s="739"/>
      <c r="Z48" s="740"/>
      <c r="AA48" s="741"/>
      <c r="AB48" s="721"/>
      <c r="AC48" s="775"/>
      <c r="AD48" s="775"/>
      <c r="AE48" s="770"/>
      <c r="AF48" s="770"/>
      <c r="AG48" s="770"/>
      <c r="AH48" s="771"/>
      <c r="AI48" s="781"/>
      <c r="AJ48" s="512"/>
      <c r="AK48" s="762"/>
      <c r="AL48" s="763"/>
      <c r="AM48" s="762"/>
      <c r="AN48" s="763"/>
      <c r="AO48" s="762"/>
      <c r="AP48" s="763"/>
      <c r="AQ48" s="762"/>
      <c r="AR48" s="763"/>
      <c r="AS48" s="762"/>
      <c r="AT48" s="765"/>
    </row>
    <row r="49" spans="2:49" ht="15" customHeight="1" x14ac:dyDescent="0.15">
      <c r="B49" s="716"/>
      <c r="C49" s="750"/>
      <c r="D49" s="11"/>
      <c r="E49" s="11"/>
      <c r="F49" s="140" t="s">
        <v>87</v>
      </c>
      <c r="G49" s="11" t="s">
        <v>237</v>
      </c>
      <c r="H49" s="11"/>
      <c r="I49" s="11"/>
      <c r="J49" s="11"/>
      <c r="K49" s="11"/>
      <c r="L49" s="11"/>
      <c r="M49" s="11"/>
      <c r="N49" s="11"/>
      <c r="O49" s="11"/>
      <c r="P49" s="140" t="s">
        <v>87</v>
      </c>
      <c r="Q49" s="11" t="s">
        <v>239</v>
      </c>
      <c r="R49" s="11"/>
      <c r="S49" s="11"/>
      <c r="T49" s="11"/>
      <c r="U49" s="11"/>
      <c r="V49" s="11"/>
      <c r="W49" s="11"/>
      <c r="X49" s="11"/>
      <c r="Y49" s="739"/>
      <c r="Z49" s="740"/>
      <c r="AA49" s="741"/>
      <c r="AB49" s="610" t="s">
        <v>219</v>
      </c>
      <c r="AC49" s="611"/>
      <c r="AD49" s="611"/>
      <c r="AE49" s="611"/>
      <c r="AF49" s="720"/>
      <c r="AG49" s="2"/>
      <c r="AH49" s="3"/>
      <c r="AI49" s="3"/>
      <c r="AJ49" s="3"/>
      <c r="AK49" s="3"/>
      <c r="AL49" s="3"/>
      <c r="AM49" s="3"/>
      <c r="AN49" s="3"/>
      <c r="AO49" s="3"/>
      <c r="AP49" s="3"/>
      <c r="AQ49" s="3"/>
      <c r="AR49" s="3"/>
      <c r="AS49" s="3"/>
      <c r="AT49" s="48"/>
    </row>
    <row r="50" spans="2:49" ht="15" customHeight="1" x14ac:dyDescent="0.15">
      <c r="B50" s="716"/>
      <c r="C50" s="750"/>
      <c r="D50" s="11"/>
      <c r="E50" s="11"/>
      <c r="F50" s="140" t="s">
        <v>87</v>
      </c>
      <c r="G50" s="11" t="s">
        <v>238</v>
      </c>
      <c r="H50" s="11"/>
      <c r="I50" s="11"/>
      <c r="J50" s="11"/>
      <c r="K50" s="11"/>
      <c r="L50" s="11"/>
      <c r="M50" s="11"/>
      <c r="N50" s="11"/>
      <c r="O50" s="11"/>
      <c r="P50" s="140" t="s">
        <v>87</v>
      </c>
      <c r="Q50" s="11" t="s">
        <v>240</v>
      </c>
      <c r="R50" s="11"/>
      <c r="S50" s="11"/>
      <c r="T50" s="11"/>
      <c r="U50" s="11"/>
      <c r="V50" s="11"/>
      <c r="W50" s="11"/>
      <c r="X50" s="11"/>
      <c r="Y50" s="739"/>
      <c r="Z50" s="740"/>
      <c r="AA50" s="741"/>
      <c r="AB50" s="607"/>
      <c r="AC50" s="518"/>
      <c r="AD50" s="518"/>
      <c r="AE50" s="518"/>
      <c r="AF50" s="529"/>
      <c r="AG50" s="782"/>
      <c r="AH50" s="731"/>
      <c r="AI50" s="731"/>
      <c r="AJ50" s="731"/>
      <c r="AK50" s="731"/>
      <c r="AL50" s="731"/>
      <c r="AM50" s="731"/>
      <c r="AN50" s="731"/>
      <c r="AO50" s="731"/>
      <c r="AP50" s="731"/>
      <c r="AQ50" s="731"/>
      <c r="AR50" s="731"/>
      <c r="AS50" s="731"/>
      <c r="AT50" s="786"/>
    </row>
    <row r="51" spans="2:49" ht="15" customHeight="1" x14ac:dyDescent="0.15">
      <c r="B51" s="716"/>
      <c r="C51" s="750"/>
      <c r="D51" s="11"/>
      <c r="E51" s="11"/>
      <c r="F51" s="11"/>
      <c r="G51" s="11"/>
      <c r="H51" s="11"/>
      <c r="I51" s="11"/>
      <c r="J51" s="11"/>
      <c r="K51" s="11"/>
      <c r="L51" s="11"/>
      <c r="M51" s="11"/>
      <c r="N51" s="11"/>
      <c r="O51" s="11"/>
      <c r="P51" s="11"/>
      <c r="Q51" s="11"/>
      <c r="R51" s="11"/>
      <c r="S51" s="11"/>
      <c r="T51" s="11"/>
      <c r="U51" s="11"/>
      <c r="V51" s="11"/>
      <c r="W51" s="11"/>
      <c r="X51" s="11"/>
      <c r="Y51" s="39"/>
      <c r="Z51" s="32"/>
      <c r="AA51" s="33"/>
      <c r="AB51" s="612"/>
      <c r="AC51" s="608"/>
      <c r="AD51" s="608"/>
      <c r="AE51" s="608"/>
      <c r="AF51" s="609"/>
      <c r="AG51" s="783"/>
      <c r="AH51" s="732"/>
      <c r="AI51" s="732"/>
      <c r="AJ51" s="732"/>
      <c r="AK51" s="732"/>
      <c r="AL51" s="732"/>
      <c r="AM51" s="732"/>
      <c r="AN51" s="732"/>
      <c r="AO51" s="732"/>
      <c r="AP51" s="732"/>
      <c r="AQ51" s="732"/>
      <c r="AR51" s="732"/>
      <c r="AS51" s="732"/>
      <c r="AT51" s="787"/>
    </row>
    <row r="52" spans="2:49" ht="15" customHeight="1" x14ac:dyDescent="0.15">
      <c r="B52" s="716"/>
      <c r="C52" s="750"/>
      <c r="D52" s="11"/>
      <c r="E52" s="11" t="s">
        <v>241</v>
      </c>
      <c r="F52" s="11"/>
      <c r="G52" s="11"/>
      <c r="H52" s="11"/>
      <c r="I52" s="11"/>
      <c r="J52" s="11"/>
      <c r="K52" s="11"/>
      <c r="L52" s="11"/>
      <c r="M52" s="11"/>
      <c r="N52" s="11"/>
      <c r="O52" s="11"/>
      <c r="P52" s="11"/>
      <c r="Q52" s="11"/>
      <c r="R52" s="11"/>
      <c r="S52" s="11"/>
      <c r="T52" s="11"/>
      <c r="U52" s="11"/>
      <c r="V52" s="11"/>
      <c r="W52" s="11"/>
      <c r="X52" s="11"/>
      <c r="Y52" s="35" t="s">
        <v>246</v>
      </c>
      <c r="Z52" s="11"/>
      <c r="AA52" s="11"/>
      <c r="AB52" s="11"/>
      <c r="AC52" s="11"/>
      <c r="AD52" s="11"/>
      <c r="AE52" s="11"/>
      <c r="AF52" s="11"/>
      <c r="AG52" s="11"/>
      <c r="AH52" s="11"/>
      <c r="AI52" s="11"/>
      <c r="AJ52" s="11"/>
      <c r="AK52" s="11"/>
      <c r="AL52" s="11"/>
      <c r="AM52" s="11"/>
      <c r="AN52" s="11"/>
      <c r="AO52" s="11"/>
      <c r="AP52" s="11"/>
      <c r="AQ52" s="11"/>
      <c r="AR52" s="11"/>
      <c r="AS52" s="11"/>
      <c r="AT52" s="43"/>
    </row>
    <row r="53" spans="2:49" ht="15" customHeight="1" x14ac:dyDescent="0.15">
      <c r="B53" s="716"/>
      <c r="C53" s="750"/>
      <c r="D53" s="11"/>
      <c r="E53" s="11"/>
      <c r="F53" s="140" t="s">
        <v>87</v>
      </c>
      <c r="G53" s="11" t="s">
        <v>242</v>
      </c>
      <c r="H53" s="11"/>
      <c r="I53" s="11"/>
      <c r="J53" s="753"/>
      <c r="K53" s="753"/>
      <c r="L53" s="753"/>
      <c r="M53" s="11" t="s">
        <v>243</v>
      </c>
      <c r="N53" s="11"/>
      <c r="O53" s="11"/>
      <c r="P53" s="140" t="s">
        <v>87</v>
      </c>
      <c r="Q53" s="11" t="s">
        <v>244</v>
      </c>
      <c r="R53" s="11"/>
      <c r="S53" s="11"/>
      <c r="T53" s="11"/>
      <c r="U53" s="11"/>
      <c r="V53" s="11"/>
      <c r="W53" s="11"/>
      <c r="X53" s="11"/>
      <c r="Y53" s="754"/>
      <c r="Z53" s="755"/>
      <c r="AA53" s="755"/>
      <c r="AB53" s="755"/>
      <c r="AC53" s="755"/>
      <c r="AD53" s="755"/>
      <c r="AE53" s="755"/>
      <c r="AF53" s="755"/>
      <c r="AG53" s="755"/>
      <c r="AH53" s="755"/>
      <c r="AI53" s="755"/>
      <c r="AJ53" s="755"/>
      <c r="AK53" s="755"/>
      <c r="AL53" s="755"/>
      <c r="AM53" s="755"/>
      <c r="AN53" s="755"/>
      <c r="AO53" s="755"/>
      <c r="AP53" s="755"/>
      <c r="AQ53" s="755"/>
      <c r="AR53" s="755"/>
      <c r="AS53" s="755"/>
      <c r="AT53" s="756"/>
    </row>
    <row r="54" spans="2:49" ht="15" customHeight="1" x14ac:dyDescent="0.15">
      <c r="B54" s="716"/>
      <c r="C54" s="750"/>
      <c r="D54" s="11"/>
      <c r="E54" s="11"/>
      <c r="F54" s="11"/>
      <c r="G54" s="11"/>
      <c r="H54" s="11"/>
      <c r="I54" s="11"/>
      <c r="J54" s="11"/>
      <c r="K54" s="11"/>
      <c r="L54" s="11"/>
      <c r="M54" s="11"/>
      <c r="N54" s="11"/>
      <c r="O54" s="11"/>
      <c r="P54" s="11"/>
      <c r="Q54" s="11"/>
      <c r="R54" s="11"/>
      <c r="S54" s="11"/>
      <c r="T54" s="11"/>
      <c r="U54" s="11"/>
      <c r="V54" s="11"/>
      <c r="W54" s="11"/>
      <c r="X54" s="11"/>
      <c r="Y54" s="754"/>
      <c r="Z54" s="755"/>
      <c r="AA54" s="755"/>
      <c r="AB54" s="755"/>
      <c r="AC54" s="755"/>
      <c r="AD54" s="755"/>
      <c r="AE54" s="755"/>
      <c r="AF54" s="755"/>
      <c r="AG54" s="755"/>
      <c r="AH54" s="755"/>
      <c r="AI54" s="755"/>
      <c r="AJ54" s="755"/>
      <c r="AK54" s="755"/>
      <c r="AL54" s="755"/>
      <c r="AM54" s="755"/>
      <c r="AN54" s="755"/>
      <c r="AO54" s="755"/>
      <c r="AP54" s="755"/>
      <c r="AQ54" s="755"/>
      <c r="AR54" s="755"/>
      <c r="AS54" s="755"/>
      <c r="AT54" s="756"/>
    </row>
    <row r="55" spans="2:49" ht="15" customHeight="1" x14ac:dyDescent="0.15">
      <c r="B55" s="716"/>
      <c r="C55" s="750"/>
      <c r="D55" s="11"/>
      <c r="E55" s="11" t="s">
        <v>245</v>
      </c>
      <c r="F55" s="11"/>
      <c r="G55" s="11"/>
      <c r="H55" s="11"/>
      <c r="I55" s="11"/>
      <c r="J55" s="11"/>
      <c r="K55" s="11"/>
      <c r="L55" s="11"/>
      <c r="M55" s="11"/>
      <c r="N55" s="11"/>
      <c r="O55" s="11"/>
      <c r="P55" s="11"/>
      <c r="Q55" s="11"/>
      <c r="R55" s="11"/>
      <c r="S55" s="11"/>
      <c r="T55" s="11"/>
      <c r="U55" s="11"/>
      <c r="V55" s="11"/>
      <c r="W55" s="11"/>
      <c r="X55" s="11"/>
      <c r="Y55" s="754"/>
      <c r="Z55" s="755"/>
      <c r="AA55" s="755"/>
      <c r="AB55" s="755"/>
      <c r="AC55" s="755"/>
      <c r="AD55" s="755"/>
      <c r="AE55" s="755"/>
      <c r="AF55" s="755"/>
      <c r="AG55" s="755"/>
      <c r="AH55" s="755"/>
      <c r="AI55" s="755"/>
      <c r="AJ55" s="755"/>
      <c r="AK55" s="755"/>
      <c r="AL55" s="755"/>
      <c r="AM55" s="755"/>
      <c r="AN55" s="755"/>
      <c r="AO55" s="755"/>
      <c r="AP55" s="755"/>
      <c r="AQ55" s="755"/>
      <c r="AR55" s="755"/>
      <c r="AS55" s="755"/>
      <c r="AT55" s="756"/>
    </row>
    <row r="56" spans="2:49" ht="15" customHeight="1" x14ac:dyDescent="0.15">
      <c r="B56" s="716"/>
      <c r="C56" s="750"/>
      <c r="D56" s="11"/>
      <c r="E56" s="11"/>
      <c r="F56" s="140" t="s">
        <v>87</v>
      </c>
      <c r="G56" s="11" t="s">
        <v>242</v>
      </c>
      <c r="H56" s="11"/>
      <c r="I56" s="11"/>
      <c r="J56" s="753"/>
      <c r="K56" s="753"/>
      <c r="L56" s="753"/>
      <c r="M56" s="11" t="s">
        <v>243</v>
      </c>
      <c r="N56" s="11"/>
      <c r="O56" s="11"/>
      <c r="P56" s="140" t="s">
        <v>87</v>
      </c>
      <c r="Q56" s="11" t="s">
        <v>244</v>
      </c>
      <c r="R56" s="11"/>
      <c r="S56" s="11"/>
      <c r="T56" s="11"/>
      <c r="U56" s="11"/>
      <c r="V56" s="11"/>
      <c r="W56" s="11"/>
      <c r="X56" s="11"/>
      <c r="Y56" s="754"/>
      <c r="Z56" s="755"/>
      <c r="AA56" s="755"/>
      <c r="AB56" s="755"/>
      <c r="AC56" s="755"/>
      <c r="AD56" s="755"/>
      <c r="AE56" s="755"/>
      <c r="AF56" s="755"/>
      <c r="AG56" s="755"/>
      <c r="AH56" s="755"/>
      <c r="AI56" s="755"/>
      <c r="AJ56" s="755"/>
      <c r="AK56" s="755"/>
      <c r="AL56" s="755"/>
      <c r="AM56" s="755"/>
      <c r="AN56" s="755"/>
      <c r="AO56" s="755"/>
      <c r="AP56" s="755"/>
      <c r="AQ56" s="755"/>
      <c r="AR56" s="755"/>
      <c r="AS56" s="755"/>
      <c r="AT56" s="756"/>
    </row>
    <row r="57" spans="2:49" ht="15" customHeight="1" x14ac:dyDescent="0.15">
      <c r="B57" s="716"/>
      <c r="C57" s="750"/>
      <c r="D57" s="11"/>
      <c r="E57" s="11"/>
      <c r="F57" s="11"/>
      <c r="G57" s="11"/>
      <c r="H57" s="11"/>
      <c r="I57" s="11"/>
      <c r="J57" s="11"/>
      <c r="K57" s="11"/>
      <c r="L57" s="11"/>
      <c r="M57" s="11"/>
      <c r="N57" s="11"/>
      <c r="O57" s="11"/>
      <c r="P57" s="11"/>
      <c r="Q57" s="11"/>
      <c r="R57" s="11"/>
      <c r="S57" s="11"/>
      <c r="T57" s="11"/>
      <c r="U57" s="11"/>
      <c r="V57" s="11"/>
      <c r="W57" s="11"/>
      <c r="X57" s="11"/>
      <c r="Y57" s="754"/>
      <c r="Z57" s="755"/>
      <c r="AA57" s="755"/>
      <c r="AB57" s="755"/>
      <c r="AC57" s="755"/>
      <c r="AD57" s="755"/>
      <c r="AE57" s="755"/>
      <c r="AF57" s="755"/>
      <c r="AG57" s="755"/>
      <c r="AH57" s="755"/>
      <c r="AI57" s="755"/>
      <c r="AJ57" s="755"/>
      <c r="AK57" s="755"/>
      <c r="AL57" s="755"/>
      <c r="AM57" s="755"/>
      <c r="AN57" s="755"/>
      <c r="AO57" s="755"/>
      <c r="AP57" s="755"/>
      <c r="AQ57" s="755"/>
      <c r="AR57" s="755"/>
      <c r="AS57" s="755"/>
      <c r="AT57" s="756"/>
    </row>
    <row r="58" spans="2:49" ht="15" customHeight="1" x14ac:dyDescent="0.15">
      <c r="B58" s="716"/>
      <c r="C58" s="750"/>
      <c r="D58" s="11"/>
      <c r="E58" s="11"/>
      <c r="F58" s="11"/>
      <c r="G58" s="11"/>
      <c r="H58" s="11"/>
      <c r="I58" s="11"/>
      <c r="J58" s="11"/>
      <c r="K58" s="11"/>
      <c r="L58" s="11"/>
      <c r="M58" s="11"/>
      <c r="N58" s="11"/>
      <c r="O58" s="11"/>
      <c r="P58" s="11"/>
      <c r="Q58" s="11"/>
      <c r="R58" s="11"/>
      <c r="S58" s="11"/>
      <c r="T58" s="11"/>
      <c r="U58" s="11"/>
      <c r="V58" s="11"/>
      <c r="W58" s="11"/>
      <c r="X58" s="11"/>
      <c r="Y58" s="754"/>
      <c r="Z58" s="755"/>
      <c r="AA58" s="755"/>
      <c r="AB58" s="755"/>
      <c r="AC58" s="755"/>
      <c r="AD58" s="755"/>
      <c r="AE58" s="755"/>
      <c r="AF58" s="755"/>
      <c r="AG58" s="755"/>
      <c r="AH58" s="755"/>
      <c r="AI58" s="755"/>
      <c r="AJ58" s="755"/>
      <c r="AK58" s="755"/>
      <c r="AL58" s="755"/>
      <c r="AM58" s="755"/>
      <c r="AN58" s="755"/>
      <c r="AO58" s="755"/>
      <c r="AP58" s="755"/>
      <c r="AQ58" s="755"/>
      <c r="AR58" s="755"/>
      <c r="AS58" s="755"/>
      <c r="AT58" s="756"/>
    </row>
    <row r="59" spans="2:49" ht="15" customHeight="1" x14ac:dyDescent="0.15">
      <c r="B59" s="716"/>
      <c r="C59" s="750"/>
      <c r="D59" s="11"/>
      <c r="E59" s="11"/>
      <c r="F59" s="11"/>
      <c r="G59" s="11"/>
      <c r="H59" s="11"/>
      <c r="I59" s="11"/>
      <c r="J59" s="11"/>
      <c r="K59" s="11"/>
      <c r="L59" s="11"/>
      <c r="M59" s="11"/>
      <c r="N59" s="11"/>
      <c r="O59" s="11"/>
      <c r="P59" s="11"/>
      <c r="Q59" s="11"/>
      <c r="R59" s="11"/>
      <c r="S59" s="11"/>
      <c r="T59" s="11"/>
      <c r="U59" s="11"/>
      <c r="V59" s="11"/>
      <c r="W59" s="11"/>
      <c r="X59" s="11"/>
      <c r="Y59" s="754"/>
      <c r="Z59" s="755"/>
      <c r="AA59" s="755"/>
      <c r="AB59" s="755"/>
      <c r="AC59" s="755"/>
      <c r="AD59" s="755"/>
      <c r="AE59" s="755"/>
      <c r="AF59" s="755"/>
      <c r="AG59" s="755"/>
      <c r="AH59" s="755"/>
      <c r="AI59" s="755"/>
      <c r="AJ59" s="755"/>
      <c r="AK59" s="755"/>
      <c r="AL59" s="755"/>
      <c r="AM59" s="755"/>
      <c r="AN59" s="755"/>
      <c r="AO59" s="755"/>
      <c r="AP59" s="755"/>
      <c r="AQ59" s="755"/>
      <c r="AR59" s="755"/>
      <c r="AS59" s="755"/>
      <c r="AT59" s="756"/>
    </row>
    <row r="60" spans="2:49" ht="15" customHeight="1" x14ac:dyDescent="0.15">
      <c r="B60" s="716"/>
      <c r="C60" s="750"/>
      <c r="D60" s="11"/>
      <c r="E60" s="11"/>
      <c r="F60" s="11"/>
      <c r="G60" s="11"/>
      <c r="H60" s="11"/>
      <c r="I60" s="11"/>
      <c r="J60" s="11"/>
      <c r="K60" s="11"/>
      <c r="L60" s="11"/>
      <c r="M60" s="11"/>
      <c r="N60" s="11"/>
      <c r="O60" s="11"/>
      <c r="P60" s="11"/>
      <c r="Q60" s="11"/>
      <c r="R60" s="11"/>
      <c r="S60" s="11"/>
      <c r="T60" s="11"/>
      <c r="U60" s="11"/>
      <c r="V60" s="11"/>
      <c r="W60" s="11"/>
      <c r="X60" s="11"/>
      <c r="Y60" s="754"/>
      <c r="Z60" s="755"/>
      <c r="AA60" s="755"/>
      <c r="AB60" s="755"/>
      <c r="AC60" s="755"/>
      <c r="AD60" s="755"/>
      <c r="AE60" s="755"/>
      <c r="AF60" s="755"/>
      <c r="AG60" s="755"/>
      <c r="AH60" s="755"/>
      <c r="AI60" s="755"/>
      <c r="AJ60" s="755"/>
      <c r="AK60" s="755"/>
      <c r="AL60" s="755"/>
      <c r="AM60" s="755"/>
      <c r="AN60" s="755"/>
      <c r="AO60" s="755"/>
      <c r="AP60" s="755"/>
      <c r="AQ60" s="755"/>
      <c r="AR60" s="755"/>
      <c r="AS60" s="755"/>
      <c r="AT60" s="756"/>
    </row>
    <row r="61" spans="2:49" ht="15" customHeight="1" x14ac:dyDescent="0.15">
      <c r="B61" s="718"/>
      <c r="C61" s="751"/>
      <c r="D61" s="18"/>
      <c r="E61" s="18"/>
      <c r="F61" s="18"/>
      <c r="G61" s="18"/>
      <c r="H61" s="18"/>
      <c r="I61" s="18"/>
      <c r="J61" s="18"/>
      <c r="K61" s="18"/>
      <c r="L61" s="18"/>
      <c r="M61" s="18"/>
      <c r="N61" s="18"/>
      <c r="O61" s="18"/>
      <c r="P61" s="18"/>
      <c r="Q61" s="18"/>
      <c r="R61" s="18"/>
      <c r="S61" s="18"/>
      <c r="T61" s="18"/>
      <c r="U61" s="18"/>
      <c r="V61" s="18"/>
      <c r="W61" s="18"/>
      <c r="X61" s="18"/>
      <c r="Y61" s="757"/>
      <c r="Z61" s="758"/>
      <c r="AA61" s="758"/>
      <c r="AB61" s="758"/>
      <c r="AC61" s="758"/>
      <c r="AD61" s="758"/>
      <c r="AE61" s="758"/>
      <c r="AF61" s="758"/>
      <c r="AG61" s="758"/>
      <c r="AH61" s="758"/>
      <c r="AI61" s="758"/>
      <c r="AJ61" s="758"/>
      <c r="AK61" s="758"/>
      <c r="AL61" s="758"/>
      <c r="AM61" s="758"/>
      <c r="AN61" s="758"/>
      <c r="AO61" s="758"/>
      <c r="AP61" s="758"/>
      <c r="AQ61" s="758"/>
      <c r="AR61" s="758"/>
      <c r="AS61" s="758"/>
      <c r="AT61" s="759"/>
    </row>
    <row r="62" spans="2:49" ht="15" customHeight="1" x14ac:dyDescent="0.15">
      <c r="B62" s="670" t="s">
        <v>93</v>
      </c>
      <c r="C62" s="573"/>
      <c r="D62" s="573"/>
      <c r="E62" s="573"/>
      <c r="F62" s="573"/>
      <c r="G62" s="573"/>
      <c r="H62" s="573"/>
      <c r="I62" s="573"/>
      <c r="J62" s="573"/>
      <c r="K62" s="575" t="s">
        <v>95</v>
      </c>
      <c r="L62" s="575"/>
      <c r="M62" s="575"/>
      <c r="N62" s="575"/>
      <c r="O62" s="575"/>
      <c r="P62" s="575"/>
      <c r="Q62" s="575"/>
      <c r="R62" s="575"/>
      <c r="S62" s="574" t="s">
        <v>96</v>
      </c>
      <c r="T62" s="574"/>
      <c r="U62" s="575" t="s">
        <v>97</v>
      </c>
      <c r="V62" s="575"/>
      <c r="W62" s="574" t="s">
        <v>99</v>
      </c>
      <c r="X62" s="574"/>
      <c r="Y62" s="19" t="s">
        <v>100</v>
      </c>
      <c r="Z62" s="600" t="s">
        <v>101</v>
      </c>
      <c r="AA62" s="600"/>
      <c r="AB62" s="601"/>
      <c r="AC62" s="573"/>
      <c r="AD62" s="573"/>
      <c r="AE62" s="672" t="s">
        <v>294</v>
      </c>
      <c r="AF62" s="673"/>
      <c r="AG62" s="673"/>
      <c r="AH62" s="673"/>
      <c r="AI62" s="676" t="s">
        <v>295</v>
      </c>
      <c r="AJ62" s="676"/>
      <c r="AK62" s="676"/>
      <c r="AL62" s="676"/>
      <c r="AM62" s="676"/>
      <c r="AN62" s="676"/>
      <c r="AO62" s="676"/>
      <c r="AP62" s="676"/>
      <c r="AQ62" s="676"/>
      <c r="AR62" s="676"/>
      <c r="AS62" s="676"/>
      <c r="AT62" s="677"/>
      <c r="AU62" s="20"/>
      <c r="AV62" s="20"/>
      <c r="AW62" s="20"/>
    </row>
    <row r="63" spans="2:49" ht="15" customHeight="1" x14ac:dyDescent="0.15">
      <c r="B63" s="671"/>
      <c r="C63" s="573"/>
      <c r="D63" s="573"/>
      <c r="E63" s="573"/>
      <c r="F63" s="573"/>
      <c r="G63" s="573"/>
      <c r="H63" s="573"/>
      <c r="I63" s="573"/>
      <c r="J63" s="573"/>
      <c r="K63" s="575"/>
      <c r="L63" s="575"/>
      <c r="M63" s="575"/>
      <c r="N63" s="575"/>
      <c r="O63" s="575"/>
      <c r="P63" s="575"/>
      <c r="Q63" s="575"/>
      <c r="R63" s="575"/>
      <c r="S63" s="574"/>
      <c r="T63" s="574"/>
      <c r="U63" s="575"/>
      <c r="V63" s="575"/>
      <c r="W63" s="574"/>
      <c r="X63" s="574"/>
      <c r="Y63" s="16"/>
      <c r="Z63" s="602" t="s">
        <v>102</v>
      </c>
      <c r="AA63" s="602"/>
      <c r="AB63" s="603"/>
      <c r="AC63" s="573"/>
      <c r="AD63" s="573"/>
      <c r="AE63" s="674"/>
      <c r="AF63" s="675"/>
      <c r="AG63" s="675"/>
      <c r="AH63" s="675"/>
      <c r="AI63" s="678"/>
      <c r="AJ63" s="678"/>
      <c r="AK63" s="678"/>
      <c r="AL63" s="678"/>
      <c r="AM63" s="678"/>
      <c r="AN63" s="678"/>
      <c r="AO63" s="678"/>
      <c r="AP63" s="678"/>
      <c r="AQ63" s="678"/>
      <c r="AR63" s="678"/>
      <c r="AS63" s="678"/>
      <c r="AT63" s="679"/>
      <c r="AU63" s="20"/>
      <c r="AV63" s="20"/>
      <c r="AW63" s="20"/>
    </row>
    <row r="64" spans="2:49" ht="15" customHeight="1" x14ac:dyDescent="0.15">
      <c r="B64" s="670" t="s">
        <v>196</v>
      </c>
      <c r="C64" s="573"/>
      <c r="D64" s="573"/>
      <c r="E64" s="573"/>
      <c r="F64" s="573"/>
      <c r="G64" s="573"/>
      <c r="H64" s="573"/>
      <c r="I64" s="573"/>
      <c r="J64" s="573"/>
      <c r="K64" s="575" t="s">
        <v>95</v>
      </c>
      <c r="L64" s="575"/>
      <c r="M64" s="575"/>
      <c r="N64" s="575"/>
      <c r="O64" s="575"/>
      <c r="P64" s="575"/>
      <c r="Q64" s="575"/>
      <c r="R64" s="575"/>
      <c r="S64" s="574" t="s">
        <v>96</v>
      </c>
      <c r="T64" s="574"/>
      <c r="U64" s="575" t="s">
        <v>97</v>
      </c>
      <c r="V64" s="575"/>
      <c r="W64" s="574" t="s">
        <v>98</v>
      </c>
      <c r="X64" s="574"/>
      <c r="Y64" s="575" t="s">
        <v>97</v>
      </c>
      <c r="Z64" s="575"/>
      <c r="AA64" s="610" t="s">
        <v>197</v>
      </c>
      <c r="AB64" s="633"/>
      <c r="AC64" s="633"/>
      <c r="AD64" s="633"/>
      <c r="AE64" s="633"/>
      <c r="AF64" s="722"/>
      <c r="AG64" s="725" t="s">
        <v>94</v>
      </c>
      <c r="AH64" s="726"/>
      <c r="AI64" s="726"/>
      <c r="AJ64" s="726"/>
      <c r="AK64" s="726"/>
      <c r="AL64" s="726"/>
      <c r="AM64" s="726"/>
      <c r="AN64" s="726"/>
      <c r="AO64" s="726"/>
      <c r="AP64" s="726"/>
      <c r="AQ64" s="726"/>
      <c r="AR64" s="726"/>
      <c r="AS64" s="726"/>
      <c r="AT64" s="727"/>
      <c r="AU64" s="20"/>
      <c r="AV64" s="20"/>
      <c r="AW64" s="20"/>
    </row>
    <row r="65" spans="2:49" ht="15" customHeight="1" x14ac:dyDescent="0.15">
      <c r="B65" s="671"/>
      <c r="C65" s="573"/>
      <c r="D65" s="573"/>
      <c r="E65" s="573"/>
      <c r="F65" s="573"/>
      <c r="G65" s="573"/>
      <c r="H65" s="573"/>
      <c r="I65" s="573"/>
      <c r="J65" s="573"/>
      <c r="K65" s="575"/>
      <c r="L65" s="575"/>
      <c r="M65" s="575"/>
      <c r="N65" s="575"/>
      <c r="O65" s="575"/>
      <c r="P65" s="575"/>
      <c r="Q65" s="575"/>
      <c r="R65" s="575"/>
      <c r="S65" s="574"/>
      <c r="T65" s="574"/>
      <c r="U65" s="575"/>
      <c r="V65" s="575"/>
      <c r="W65" s="574"/>
      <c r="X65" s="574"/>
      <c r="Y65" s="575"/>
      <c r="Z65" s="575"/>
      <c r="AA65" s="723"/>
      <c r="AB65" s="634"/>
      <c r="AC65" s="634"/>
      <c r="AD65" s="634"/>
      <c r="AE65" s="634"/>
      <c r="AF65" s="724"/>
      <c r="AG65" s="728"/>
      <c r="AH65" s="729"/>
      <c r="AI65" s="729"/>
      <c r="AJ65" s="729"/>
      <c r="AK65" s="729"/>
      <c r="AL65" s="729"/>
      <c r="AM65" s="729"/>
      <c r="AN65" s="729"/>
      <c r="AO65" s="729"/>
      <c r="AP65" s="729"/>
      <c r="AQ65" s="729"/>
      <c r="AR65" s="729"/>
      <c r="AS65" s="729"/>
      <c r="AT65" s="730"/>
      <c r="AU65" s="20"/>
      <c r="AV65" s="20"/>
      <c r="AW65" s="20"/>
    </row>
    <row r="66" spans="2:49" ht="15" customHeight="1" x14ac:dyDescent="0.15">
      <c r="B66" s="670" t="s">
        <v>86</v>
      </c>
      <c r="C66" s="573"/>
      <c r="D66" s="573"/>
      <c r="E66" s="573"/>
      <c r="F66" s="573"/>
      <c r="G66" s="573"/>
      <c r="H66" s="573"/>
      <c r="I66" s="573"/>
      <c r="J66" s="573"/>
      <c r="K66" s="573" t="s">
        <v>88</v>
      </c>
      <c r="L66" s="573"/>
      <c r="M66" s="576" t="s">
        <v>89</v>
      </c>
      <c r="N66" s="576"/>
      <c r="O66" s="576"/>
      <c r="P66" s="576"/>
      <c r="Q66" s="576"/>
      <c r="R66" s="576"/>
      <c r="S66" s="576"/>
      <c r="T66" s="576"/>
      <c r="U66" s="576"/>
      <c r="V66" s="576"/>
      <c r="W66" s="576"/>
      <c r="X66" s="576"/>
      <c r="Y66" s="576"/>
      <c r="Z66" s="576"/>
      <c r="AA66" s="574" t="s">
        <v>91</v>
      </c>
      <c r="AB66" s="573"/>
      <c r="AC66" s="573"/>
      <c r="AD66" s="573"/>
      <c r="AE66" s="573"/>
      <c r="AF66" s="573"/>
      <c r="AG66" s="573"/>
      <c r="AH66" s="573"/>
      <c r="AI66" s="573"/>
      <c r="AJ66" s="573"/>
      <c r="AK66" s="573"/>
      <c r="AL66" s="573"/>
      <c r="AM66" s="573"/>
      <c r="AN66" s="573"/>
      <c r="AO66" s="573"/>
      <c r="AP66" s="573"/>
      <c r="AQ66" s="573"/>
      <c r="AR66" s="573"/>
      <c r="AS66" s="573" t="s">
        <v>92</v>
      </c>
      <c r="AT66" s="712"/>
    </row>
    <row r="67" spans="2:49" ht="15" customHeight="1" thickBot="1" x14ac:dyDescent="0.2">
      <c r="B67" s="711"/>
      <c r="C67" s="707"/>
      <c r="D67" s="707"/>
      <c r="E67" s="707"/>
      <c r="F67" s="707"/>
      <c r="G67" s="707"/>
      <c r="H67" s="707"/>
      <c r="I67" s="707"/>
      <c r="J67" s="707"/>
      <c r="K67" s="707" t="s">
        <v>88</v>
      </c>
      <c r="L67" s="707"/>
      <c r="M67" s="708" t="s">
        <v>90</v>
      </c>
      <c r="N67" s="708"/>
      <c r="O67" s="708"/>
      <c r="P67" s="708"/>
      <c r="Q67" s="708"/>
      <c r="R67" s="708"/>
      <c r="S67" s="708"/>
      <c r="T67" s="708"/>
      <c r="U67" s="708"/>
      <c r="V67" s="708"/>
      <c r="W67" s="708"/>
      <c r="X67" s="708"/>
      <c r="Y67" s="708"/>
      <c r="Z67" s="708"/>
      <c r="AA67" s="707"/>
      <c r="AB67" s="707"/>
      <c r="AC67" s="707"/>
      <c r="AD67" s="707"/>
      <c r="AE67" s="707"/>
      <c r="AF67" s="707"/>
      <c r="AG67" s="707"/>
      <c r="AH67" s="707"/>
      <c r="AI67" s="707"/>
      <c r="AJ67" s="707"/>
      <c r="AK67" s="707"/>
      <c r="AL67" s="707"/>
      <c r="AM67" s="707"/>
      <c r="AN67" s="707"/>
      <c r="AO67" s="707"/>
      <c r="AP67" s="707"/>
      <c r="AQ67" s="707"/>
      <c r="AR67" s="707"/>
      <c r="AS67" s="707"/>
      <c r="AT67" s="713"/>
    </row>
    <row r="68" spans="2:49" ht="15" customHeight="1" x14ac:dyDescent="0.15">
      <c r="B68" s="1" t="s">
        <v>127</v>
      </c>
      <c r="AT68" s="22" t="str">
        <f>簡易判定表!E28</f>
        <v>・</v>
      </c>
    </row>
    <row r="69" spans="2:49" ht="15" customHeight="1" x14ac:dyDescent="0.15">
      <c r="B69" s="626" t="s">
        <v>293</v>
      </c>
      <c r="C69" s="626"/>
      <c r="D69" s="626"/>
      <c r="E69" s="626"/>
      <c r="F69" s="626"/>
      <c r="G69" s="626"/>
      <c r="H69" s="626"/>
      <c r="I69" s="626"/>
      <c r="J69" s="626"/>
      <c r="K69" s="626"/>
      <c r="L69" s="626"/>
      <c r="M69" s="626"/>
      <c r="N69" s="626"/>
      <c r="O69" s="626"/>
      <c r="P69" s="626"/>
      <c r="Q69" s="626"/>
      <c r="R69" s="626"/>
      <c r="S69" s="626"/>
      <c r="T69" s="626"/>
      <c r="U69" s="626"/>
      <c r="V69" s="626"/>
      <c r="W69" s="626"/>
      <c r="X69" s="626"/>
      <c r="Y69" s="626"/>
      <c r="Z69" s="626"/>
      <c r="AA69" s="626"/>
      <c r="AB69" s="626"/>
      <c r="AC69" s="626"/>
      <c r="AD69" s="626"/>
      <c r="AE69" s="626"/>
      <c r="AF69" s="626"/>
      <c r="AG69" s="626"/>
      <c r="AH69" s="626"/>
      <c r="AI69" s="626"/>
      <c r="AJ69" s="626"/>
      <c r="AK69" s="626"/>
      <c r="AL69" s="626"/>
      <c r="AM69" s="626"/>
      <c r="AN69" s="626"/>
      <c r="AO69" s="626"/>
      <c r="AP69" s="626"/>
      <c r="AQ69" s="626"/>
      <c r="AR69" s="626"/>
      <c r="AS69" s="626"/>
      <c r="AT69" s="626"/>
    </row>
    <row r="70" spans="2:49" ht="15" customHeight="1" x14ac:dyDescent="0.15">
      <c r="B70" s="626"/>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626"/>
      <c r="AL70" s="626"/>
      <c r="AM70" s="626"/>
      <c r="AN70" s="626"/>
      <c r="AO70" s="626"/>
      <c r="AP70" s="626"/>
      <c r="AQ70" s="626"/>
      <c r="AR70" s="626"/>
      <c r="AS70" s="626"/>
      <c r="AT70" s="626"/>
    </row>
  </sheetData>
  <sheetProtection algorithmName="SHA-512" hashValue="xIdkLUmm0KgU1XoZODBC25xEu70YxpDFBYekCnXAa+2dFvjhZVFivaEpPuBy6CmpkxtE7ycGg8ERwbwJKR1OoA==" saltValue="7b+fwmQp3EmRDEfmGwBWYg==" spinCount="100000" sheet="1" objects="1" scenarios="1"/>
  <mergeCells count="164">
    <mergeCell ref="B43:C61"/>
    <mergeCell ref="M46:S46"/>
    <mergeCell ref="J53:L53"/>
    <mergeCell ref="J56:L56"/>
    <mergeCell ref="Y53:AT61"/>
    <mergeCell ref="AO47:AP48"/>
    <mergeCell ref="AQ47:AR48"/>
    <mergeCell ref="AS47:AT48"/>
    <mergeCell ref="AE46:AH48"/>
    <mergeCell ref="AB46:AD48"/>
    <mergeCell ref="AQ43:AT45"/>
    <mergeCell ref="AL43:AP45"/>
    <mergeCell ref="AK46:AL46"/>
    <mergeCell ref="AI46:AJ48"/>
    <mergeCell ref="AK47:AL48"/>
    <mergeCell ref="AM47:AN48"/>
    <mergeCell ref="AH50:AH51"/>
    <mergeCell ref="AG50:AG51"/>
    <mergeCell ref="AB49:AF51"/>
    <mergeCell ref="AS46:AT46"/>
    <mergeCell ref="AQ46:AR46"/>
    <mergeCell ref="AT50:AT51"/>
    <mergeCell ref="AS50:AS51"/>
    <mergeCell ref="AR50:AR51"/>
    <mergeCell ref="AA64:AF65"/>
    <mergeCell ref="AG64:AT65"/>
    <mergeCell ref="AQ50:AQ51"/>
    <mergeCell ref="AP50:AP51"/>
    <mergeCell ref="AO50:AO51"/>
    <mergeCell ref="AH43:AK45"/>
    <mergeCell ref="AB43:AG45"/>
    <mergeCell ref="Y44:AA50"/>
    <mergeCell ref="O32:W32"/>
    <mergeCell ref="O35:W35"/>
    <mergeCell ref="O38:W38"/>
    <mergeCell ref="O41:W41"/>
    <mergeCell ref="Z31:AH33"/>
    <mergeCell ref="AO46:AP46"/>
    <mergeCell ref="AM46:AN46"/>
    <mergeCell ref="AN50:AN51"/>
    <mergeCell ref="AM50:AM51"/>
    <mergeCell ref="AL50:AL51"/>
    <mergeCell ref="AK50:AK51"/>
    <mergeCell ref="AJ50:AJ51"/>
    <mergeCell ref="AI50:AI51"/>
    <mergeCell ref="X34:X36"/>
    <mergeCell ref="X37:X39"/>
    <mergeCell ref="X40:X42"/>
    <mergeCell ref="N34:N36"/>
    <mergeCell ref="AI37:AI39"/>
    <mergeCell ref="AI40:AI42"/>
    <mergeCell ref="Z29:AH30"/>
    <mergeCell ref="Y31:Y33"/>
    <mergeCell ref="Y34:Y36"/>
    <mergeCell ref="Y37:Y39"/>
    <mergeCell ref="Y40:Y42"/>
    <mergeCell ref="AI31:AI33"/>
    <mergeCell ref="AI34:AI36"/>
    <mergeCell ref="Z40:AH42"/>
    <mergeCell ref="AK40:AS42"/>
    <mergeCell ref="AJ29:AT39"/>
    <mergeCell ref="X31:X33"/>
    <mergeCell ref="K67:L67"/>
    <mergeCell ref="M67:Z67"/>
    <mergeCell ref="B69:AT70"/>
    <mergeCell ref="B28:AT28"/>
    <mergeCell ref="B64:J65"/>
    <mergeCell ref="K64:R65"/>
    <mergeCell ref="S64:T65"/>
    <mergeCell ref="U64:V65"/>
    <mergeCell ref="W64:X65"/>
    <mergeCell ref="Y64:Z65"/>
    <mergeCell ref="B66:J67"/>
    <mergeCell ref="K66:L66"/>
    <mergeCell ref="M66:Z66"/>
    <mergeCell ref="AA66:AF67"/>
    <mergeCell ref="AG66:AR67"/>
    <mergeCell ref="AS66:AT67"/>
    <mergeCell ref="E34:L36"/>
    <mergeCell ref="E37:L39"/>
    <mergeCell ref="E40:L42"/>
    <mergeCell ref="B29:C42"/>
    <mergeCell ref="N31:N33"/>
    <mergeCell ref="C24:K25"/>
    <mergeCell ref="AO17:AP17"/>
    <mergeCell ref="AQ17:AR17"/>
    <mergeCell ref="AS17:AT17"/>
    <mergeCell ref="B26:AT27"/>
    <mergeCell ref="B62:J63"/>
    <mergeCell ref="K62:R63"/>
    <mergeCell ref="S62:T63"/>
    <mergeCell ref="U62:V63"/>
    <mergeCell ref="W62:X63"/>
    <mergeCell ref="Z62:AB62"/>
    <mergeCell ref="Z63:AB63"/>
    <mergeCell ref="AC62:AD63"/>
    <mergeCell ref="AE62:AH63"/>
    <mergeCell ref="AI62:AT63"/>
    <mergeCell ref="N37:N39"/>
    <mergeCell ref="N40:N42"/>
    <mergeCell ref="O29:W30"/>
    <mergeCell ref="E29:L30"/>
    <mergeCell ref="E31:L33"/>
    <mergeCell ref="AJ40:AJ42"/>
    <mergeCell ref="AT40:AT42"/>
    <mergeCell ref="Z34:AH36"/>
    <mergeCell ref="Z37:AH39"/>
    <mergeCell ref="O24:AT25"/>
    <mergeCell ref="AQ18:AR18"/>
    <mergeCell ref="AS18:AT18"/>
    <mergeCell ref="M19:N25"/>
    <mergeCell ref="W19:Y19"/>
    <mergeCell ref="AA19:AD19"/>
    <mergeCell ref="AP19:AS19"/>
    <mergeCell ref="AE18:AF18"/>
    <mergeCell ref="AG18:AH18"/>
    <mergeCell ref="AI18:AJ18"/>
    <mergeCell ref="AK18:AL18"/>
    <mergeCell ref="AM18:AN18"/>
    <mergeCell ref="AO18:AP18"/>
    <mergeCell ref="O16:T18"/>
    <mergeCell ref="W16:AT16"/>
    <mergeCell ref="AV39:BH43"/>
    <mergeCell ref="B10:C11"/>
    <mergeCell ref="D10:E11"/>
    <mergeCell ref="F10:F11"/>
    <mergeCell ref="G10:H11"/>
    <mergeCell ref="I10:I11"/>
    <mergeCell ref="J10:K11"/>
    <mergeCell ref="O14:AQ15"/>
    <mergeCell ref="AR14:AT15"/>
    <mergeCell ref="U18:V18"/>
    <mergeCell ref="W18:X18"/>
    <mergeCell ref="Y18:Z18"/>
    <mergeCell ref="AA18:AB18"/>
    <mergeCell ref="AC18:AD18"/>
    <mergeCell ref="U17:V17"/>
    <mergeCell ref="W17:X17"/>
    <mergeCell ref="Y17:Z17"/>
    <mergeCell ref="AA17:AB17"/>
    <mergeCell ref="AC17:AD17"/>
    <mergeCell ref="C20:J21"/>
    <mergeCell ref="O20:AK21"/>
    <mergeCell ref="AL20:AS20"/>
    <mergeCell ref="AL21:AS21"/>
    <mergeCell ref="T22:AT22"/>
    <mergeCell ref="B3:AT4"/>
    <mergeCell ref="D7:I8"/>
    <mergeCell ref="AH7:AK8"/>
    <mergeCell ref="AL7:AT8"/>
    <mergeCell ref="L10:L11"/>
    <mergeCell ref="O10:AK11"/>
    <mergeCell ref="AL10:AS10"/>
    <mergeCell ref="AL11:AS11"/>
    <mergeCell ref="T12:AT12"/>
    <mergeCell ref="M9:N18"/>
    <mergeCell ref="S9:U9"/>
    <mergeCell ref="W9:Z9"/>
    <mergeCell ref="AP9:AS9"/>
    <mergeCell ref="AK17:AL17"/>
    <mergeCell ref="AM17:AN17"/>
    <mergeCell ref="AE17:AF17"/>
    <mergeCell ref="AG17:AH17"/>
    <mergeCell ref="AI17:AJ17"/>
  </mergeCells>
  <phoneticPr fontId="2"/>
  <conditionalFormatting sqref="AV44:BK44 AV39 BI40:BK43">
    <cfRule type="containsText" dxfId="0" priority="1" operator="containsText" text="*">
      <formula>NOT(ISERROR(SEARCH("*",AV39)))</formula>
    </cfRule>
  </conditionalFormatting>
  <dataValidations count="12">
    <dataValidation type="list" allowBlank="1" showInputMessage="1" showErrorMessage="1" sqref="F45:F46 F49:F50 P49:P50 F53 P53 AK47:AT48 F56 P56">
      <formula1>"□,☑"</formula1>
    </dataValidation>
    <dataValidation type="whole" imeMode="off" operator="greaterThanOrEqual" allowBlank="1" showInputMessage="1" showErrorMessage="1" sqref="D10:E11">
      <formula1>2</formula1>
    </dataValidation>
    <dataValidation type="whole" imeMode="off" allowBlank="1" showInputMessage="1" showErrorMessage="1" sqref="G10:H11">
      <formula1>1</formula1>
      <formula2>12</formula2>
    </dataValidation>
    <dataValidation type="whole" imeMode="off" allowBlank="1" showInputMessage="1" showErrorMessage="1" sqref="J10:K11">
      <formula1>1</formula1>
      <formula2>31</formula2>
    </dataValidation>
    <dataValidation imeMode="off" allowBlank="1" showInputMessage="1" showErrorMessage="1" sqref="AK40:AS42 AP19:AS19 AP9:AS9 AL10:AS11 AL20:AS21 Z31:AH33"/>
    <dataValidation type="whole" imeMode="off" allowBlank="1" showInputMessage="1" showErrorMessage="1" sqref="AG50:AT51">
      <formula1>0</formula1>
      <formula2>9</formula2>
    </dataValidation>
    <dataValidation type="whole" imeMode="off" allowBlank="1" showInputMessage="1" showErrorMessage="1" errorTitle="郵便番号エラー" error="「000」から「999」までの数字を入力してください。" sqref="S9:U9 W19:Y19">
      <formula1>0</formula1>
      <formula2>999</formula2>
    </dataValidation>
    <dataValidation type="whole" imeMode="off" allowBlank="1" showInputMessage="1" showErrorMessage="1" errorTitle="郵便番号エラー" error="「0000」から「9999」までの数字を入力してください。" sqref="W9:Z9 AA19:AD19">
      <formula1>0</formula1>
      <formula2>9999</formula2>
    </dataValidation>
    <dataValidation type="whole" imeMode="off" allowBlank="1" showInputMessage="1" showErrorMessage="1" errorTitle="番号エラー" error="「0」から「9」までの数字を入力してください。" sqref="U18:AT18">
      <formula1>0</formula1>
      <formula2>9</formula2>
    </dataValidation>
    <dataValidation type="whole" imeMode="off" operator="greaterThanOrEqual" allowBlank="1" showInputMessage="1" showErrorMessage="1" error="修正申告前の「還付を受ける金額」を確認してください。_x000a_（注：マイナスではありません。）" promptTitle="修正申告前の「還付を受ける金額」" prompt="　修正申告前の「還付を受ける金額」は、数字の前に「マイナス」が付きませんのでご注意ください。" sqref="Z37:AH39">
      <formula1>0</formula1>
    </dataValidation>
    <dataValidation type="whole" imeMode="off" allowBlank="1" showInputMessage="1" showErrorMessage="1" error="修正申告前の端数切捨額を確認してください。" sqref="Z34:AH36">
      <formula1>0</formula1>
      <formula2>99</formula2>
    </dataValidation>
    <dataValidation type="whole" imeMode="off" operator="greaterThanOrEqual" allowBlank="1" showInputMessage="1" showErrorMessage="1" error="修正申告前の「納付すべき金額」を確認してください。_x000a_" promptTitle="修正申告前の「納付すべき金額」" prompt="　修正申告前の「納付すべき金額」は、100円未満の端数が切り捨てられています。入力する金額をご確認ください。" sqref="Z40:AH42">
      <formula1>0</formula1>
    </dataValidation>
  </dataValidations>
  <printOptions horizontalCentered="1" verticalCentered="1"/>
  <pageMargins left="0.70866141732283472" right="0.70866141732283472" top="0.55118110236220474" bottom="0.55118110236220474" header="0.31496062992125984" footer="0.31496062992125984"/>
  <pageSetup paperSize="9" scale="79" orientation="portrait" blackAndWhite="1"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説明</vt:lpstr>
      <vt:lpstr>簡易判定表</vt:lpstr>
      <vt:lpstr>フロー図</vt:lpstr>
      <vt:lpstr>在庫①（発泡性酒類）</vt:lpstr>
      <vt:lpstr>在庫②（醸造酒類）</vt:lpstr>
      <vt:lpstr>在庫③（混成酒類）</vt:lpstr>
      <vt:lpstr>税額算出表</vt:lpstr>
      <vt:lpstr>届出書</vt:lpstr>
      <vt:lpstr>申告書</vt:lpstr>
      <vt:lpstr>所持場所ごとの所持数量の内訳書</vt:lpstr>
      <vt:lpstr>（参考）在庫表</vt:lpstr>
      <vt:lpstr>'（参考）在庫表'!Print_Area</vt:lpstr>
      <vt:lpstr>フロー図!Print_Area</vt:lpstr>
      <vt:lpstr>簡易判定表!Print_Area</vt:lpstr>
      <vt:lpstr>'在庫②（醸造酒類）'!Print_Area</vt:lpstr>
      <vt:lpstr>'在庫③（混成酒類）'!Print_Area</vt:lpstr>
      <vt:lpstr>所持場所ごとの所持数量の内訳書!Print_Area</vt:lpstr>
      <vt:lpstr>申告書!Print_Area</vt:lpstr>
      <vt:lpstr>税額算出表!Print_Area</vt:lpstr>
      <vt:lpstr>説明!Print_Area</vt:lpstr>
      <vt:lpstr>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2020-09-25T08:04:31Z</cp:lastPrinted>
  <dcterms:created xsi:type="dcterms:W3CDTF">2020-07-31T13:31:20Z</dcterms:created>
  <dcterms:modified xsi:type="dcterms:W3CDTF">2020-09-25T12:53:06Z</dcterms:modified>
</cp:coreProperties>
</file>