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酒税課\共通\03_組織参考資料フォルダ\整理中\その他共有\300　検査係\手持品課税\【令和２年10月１日分】手持品課税\05 研修資料\補佐作業用\申告書\【とりあえず終了】演算式あり\"/>
    </mc:Choice>
  </mc:AlternateContent>
  <bookViews>
    <workbookView xWindow="0" yWindow="0" windowWidth="20490" windowHeight="6690" activeTab="6"/>
  </bookViews>
  <sheets>
    <sheet name="申告書" sheetId="2" r:id="rId1"/>
    <sheet name="算出表" sheetId="3" r:id="rId2"/>
    <sheet name="内訳書" sheetId="4" r:id="rId3"/>
    <sheet name="H欄入力用" sheetId="5" r:id="rId4"/>
    <sheet name="Ｉ欄入力用" sheetId="6" r:id="rId5"/>
    <sheet name="Ｊ欄入力用" sheetId="7" r:id="rId6"/>
    <sheet name="Ｋ欄入力用" sheetId="8" r:id="rId7"/>
  </sheets>
  <calcPr calcId="152511"/>
</workbook>
</file>

<file path=xl/calcChain.xml><?xml version="1.0" encoding="utf-8"?>
<calcChain xmlns="http://schemas.openxmlformats.org/spreadsheetml/2006/main">
  <c r="K30" i="3" l="1"/>
  <c r="K29" i="3"/>
  <c r="I30" i="3" l="1"/>
  <c r="I29" i="3"/>
  <c r="K22" i="4" l="1"/>
  <c r="K12" i="4"/>
  <c r="J15" i="4"/>
  <c r="J28" i="4"/>
  <c r="J26" i="4"/>
  <c r="J24" i="4"/>
  <c r="J22" i="4"/>
  <c r="J20" i="4"/>
  <c r="J18" i="4"/>
  <c r="J16" i="4"/>
  <c r="J14" i="4"/>
  <c r="J12" i="4"/>
  <c r="J10" i="4"/>
  <c r="I28" i="4"/>
  <c r="I26" i="4"/>
  <c r="I24" i="4"/>
  <c r="I22" i="4"/>
  <c r="I20" i="4"/>
  <c r="I18" i="4"/>
  <c r="I16" i="4"/>
  <c r="I14" i="4"/>
  <c r="I12" i="4"/>
  <c r="I10" i="4"/>
  <c r="S28" i="8"/>
  <c r="K27" i="4" s="1"/>
  <c r="S26" i="8"/>
  <c r="K26" i="4" s="1"/>
  <c r="S24" i="8"/>
  <c r="K23" i="4" s="1"/>
  <c r="S22" i="8"/>
  <c r="K21" i="4" s="1"/>
  <c r="S20" i="8"/>
  <c r="K20" i="4" s="1"/>
  <c r="S18" i="8"/>
  <c r="K18" i="4" s="1"/>
  <c r="S16" i="8"/>
  <c r="K16" i="4" s="1"/>
  <c r="S14" i="8"/>
  <c r="K14" i="4" s="1"/>
  <c r="S12" i="8"/>
  <c r="K11" i="4" s="1"/>
  <c r="S10" i="8"/>
  <c r="K9" i="4" s="1"/>
  <c r="S8" i="8"/>
  <c r="K8" i="4" s="1"/>
  <c r="S28" i="7"/>
  <c r="J27" i="4" s="1"/>
  <c r="S26" i="7"/>
  <c r="J25" i="4" s="1"/>
  <c r="S24" i="7"/>
  <c r="J23" i="4" s="1"/>
  <c r="S22" i="7"/>
  <c r="J21" i="4" s="1"/>
  <c r="S20" i="7"/>
  <c r="J19" i="4" s="1"/>
  <c r="S18" i="7"/>
  <c r="J17" i="4" s="1"/>
  <c r="S16" i="7"/>
  <c r="S14" i="7"/>
  <c r="J13" i="4" s="1"/>
  <c r="S12" i="7"/>
  <c r="J11" i="4" s="1"/>
  <c r="S10" i="7"/>
  <c r="J9" i="4" s="1"/>
  <c r="S8" i="7"/>
  <c r="J8" i="4" s="1"/>
  <c r="S28" i="6"/>
  <c r="I27" i="4" s="1"/>
  <c r="S26" i="6"/>
  <c r="I25" i="4" s="1"/>
  <c r="S24" i="6"/>
  <c r="I23" i="4" s="1"/>
  <c r="S22" i="6"/>
  <c r="I21" i="4" s="1"/>
  <c r="S20" i="6"/>
  <c r="I19" i="4" s="1"/>
  <c r="S18" i="6"/>
  <c r="I17" i="4" s="1"/>
  <c r="S16" i="6"/>
  <c r="I15" i="4" s="1"/>
  <c r="S14" i="6"/>
  <c r="I13" i="4" s="1"/>
  <c r="S12" i="6"/>
  <c r="I11" i="4" s="1"/>
  <c r="S10" i="6"/>
  <c r="I9" i="4" s="1"/>
  <c r="S8" i="6"/>
  <c r="I8" i="4" s="1"/>
  <c r="S28" i="5"/>
  <c r="H28" i="4" s="1"/>
  <c r="S26" i="5"/>
  <c r="H25" i="4" s="1"/>
  <c r="S24" i="5"/>
  <c r="H23" i="4" s="1"/>
  <c r="S22" i="5"/>
  <c r="H22" i="4" s="1"/>
  <c r="S20" i="5"/>
  <c r="H19" i="4" s="1"/>
  <c r="S18" i="5"/>
  <c r="H17" i="4" s="1"/>
  <c r="S16" i="5"/>
  <c r="H15" i="4" s="1"/>
  <c r="S14" i="5"/>
  <c r="H13" i="4" s="1"/>
  <c r="S12" i="5"/>
  <c r="H12" i="4" s="1"/>
  <c r="S10" i="5"/>
  <c r="H9" i="4" s="1"/>
  <c r="S8" i="5"/>
  <c r="H8" i="4" s="1"/>
  <c r="K13" i="4" l="1"/>
  <c r="H24" i="4"/>
  <c r="H21" i="4"/>
  <c r="H11" i="4"/>
  <c r="L12" i="4" s="1"/>
  <c r="H10" i="4"/>
  <c r="K10" i="4"/>
  <c r="K15" i="4"/>
  <c r="L16" i="4" s="1"/>
  <c r="K24" i="4"/>
  <c r="J30" i="4"/>
  <c r="K17" i="4"/>
  <c r="K33" i="4" s="1"/>
  <c r="I33" i="4"/>
  <c r="J33" i="4"/>
  <c r="H30" i="4"/>
  <c r="H16" i="4"/>
  <c r="K28" i="4"/>
  <c r="K19" i="4"/>
  <c r="H20" i="4"/>
  <c r="H27" i="4"/>
  <c r="H26" i="4"/>
  <c r="K25" i="4"/>
  <c r="L26" i="4" s="1"/>
  <c r="I30" i="4"/>
  <c r="H18" i="4"/>
  <c r="H14" i="4"/>
  <c r="L34" i="4"/>
  <c r="L31" i="4"/>
  <c r="L24" i="4"/>
  <c r="L22" i="4"/>
  <c r="L18" i="4"/>
  <c r="L14" i="4"/>
  <c r="L10" i="4"/>
  <c r="L8" i="4"/>
  <c r="K30" i="4" l="1"/>
  <c r="H33" i="4"/>
  <c r="L33" i="4" s="1"/>
  <c r="L20" i="4"/>
  <c r="H31" i="3" s="1"/>
  <c r="H20" i="3"/>
  <c r="J20" i="3" s="1"/>
  <c r="H21" i="3"/>
  <c r="H27" i="3"/>
  <c r="J27" i="3" s="1"/>
  <c r="J31" i="3"/>
  <c r="H18" i="3"/>
  <c r="L18" i="3" s="1"/>
  <c r="H19" i="3"/>
  <c r="L19" i="3" s="1"/>
  <c r="L28" i="4"/>
  <c r="L33" i="3" s="1"/>
  <c r="H29" i="3"/>
  <c r="J29" i="3" s="1"/>
  <c r="H28" i="3"/>
  <c r="J28" i="3" s="1"/>
  <c r="H24" i="3"/>
  <c r="L24" i="3" s="1"/>
  <c r="H25" i="3"/>
  <c r="J25" i="3" s="1"/>
  <c r="H22" i="3"/>
  <c r="J22" i="3" s="1"/>
  <c r="H23" i="3"/>
  <c r="H17" i="3"/>
  <c r="J17" i="3" s="1"/>
  <c r="L30" i="4"/>
  <c r="H30" i="3" l="1"/>
  <c r="J30" i="3" s="1"/>
  <c r="H26" i="3"/>
  <c r="L26" i="3" s="1"/>
  <c r="L22" i="3"/>
  <c r="N22" i="3" s="1"/>
  <c r="L20" i="3"/>
  <c r="N20" i="3" s="1"/>
  <c r="L27" i="3"/>
  <c r="N27" i="3" s="1"/>
  <c r="L31" i="3"/>
  <c r="N31" i="3" s="1"/>
  <c r="L35" i="3"/>
  <c r="J33" i="3"/>
  <c r="H33" i="3"/>
  <c r="J35" i="3"/>
  <c r="J18" i="3"/>
  <c r="N18" i="3" s="1"/>
  <c r="L28" i="3"/>
  <c r="J24" i="3"/>
  <c r="N24" i="3" s="1"/>
  <c r="L25" i="3"/>
  <c r="N25" i="3" s="1"/>
  <c r="L17" i="3"/>
  <c r="L30" i="3"/>
  <c r="L23" i="3"/>
  <c r="J23" i="3"/>
  <c r="L21" i="3"/>
  <c r="J21" i="3"/>
  <c r="J19" i="3"/>
  <c r="N19" i="3" s="1"/>
  <c r="N21" i="3" l="1"/>
  <c r="N30" i="3"/>
  <c r="J26" i="3"/>
  <c r="N26" i="3" s="1"/>
  <c r="N23" i="3"/>
  <c r="N33" i="3"/>
  <c r="V30" i="2" s="1"/>
  <c r="L29" i="3"/>
  <c r="N28" i="3" s="1"/>
  <c r="N17" i="3"/>
  <c r="N29" i="3" l="1"/>
  <c r="M36" i="3"/>
  <c r="N36" i="3"/>
  <c r="V33" i="2" s="1"/>
  <c r="V37" i="2" l="1"/>
  <c r="V35" i="2"/>
  <c r="BB37" i="2" l="1"/>
</calcChain>
</file>

<file path=xl/sharedStrings.xml><?xml version="1.0" encoding="utf-8"?>
<sst xmlns="http://schemas.openxmlformats.org/spreadsheetml/2006/main" count="478" uniqueCount="236">
  <si>
    <t>令和２年10月1日現在の手持品課税等対象酒類の酒税納税申告書</t>
  </si>
  <si>
    <t>整理番号</t>
  </si>
  <si>
    <t>※</t>
  </si>
  <si>
    <t>（電話）</t>
  </si>
  <si>
    <t>（ふりがな）</t>
  </si>
  <si>
    <t>（氏名又は名称及び代表者氏名）</t>
  </si>
  <si>
    <t>（貯蔵場所の名称）</t>
  </si>
  <si>
    <t>記</t>
  </si>
  <si>
    <t>納付すべき税額等の計算</t>
  </si>
  <si>
    <t>区 分</t>
  </si>
  <si>
    <t>算出税額</t>
  </si>
  <si>
    <t>①</t>
  </si>
  <si>
    <t>（税額算出表Ｌ欄の差引酒税額）</t>
  </si>
  <si>
    <t>⑤</t>
  </si>
  <si>
    <t>端数切捨額</t>
  </si>
  <si>
    <t>②</t>
  </si>
  <si>
    <t>（①の100円未満の額）</t>
  </si>
  <si>
    <t>①がマイナスの場合は記載不要です</t>
  </si>
  <si>
    <t>⑥</t>
  </si>
  <si>
    <t>還付を受ける金額</t>
  </si>
  <si>
    <t>③</t>
  </si>
  <si>
    <t>⑦</t>
  </si>
  <si>
    <t>納付すべき税額</t>
  </si>
  <si>
    <t>④</t>
  </si>
  <si>
    <t>（①－②）</t>
  </si>
  <si>
    <t>⑧</t>
  </si>
  <si>
    <t>⑨</t>
  </si>
  <si>
    <t>摘　　　　　　要</t>
  </si>
  <si>
    <t>　１　申告する理由</t>
  </si>
  <si>
    <t>　２　貯蔵場所の区分</t>
  </si>
  <si>
    <t>　３　一括申告の有無</t>
  </si>
  <si>
    <t>　４　他署管内の貯蔵場所の有無</t>
  </si>
  <si>
    <t>預金</t>
  </si>
  <si>
    <t>種類</t>
  </si>
  <si>
    <t>普通</t>
  </si>
  <si>
    <t>当座</t>
  </si>
  <si>
    <t>納税準備</t>
  </si>
  <si>
    <t>貯蓄</t>
  </si>
  <si>
    <t>□</t>
  </si>
  <si>
    <t>通 信 日 付 印</t>
  </si>
  <si>
    <t>　□済</t>
  </si>
  <si>
    <t>　□未済</t>
  </si>
  <si>
    <t>　個人番号カード／通知カード</t>
  </si>
  <si>
    <t>　運転免許証・その他(　　　　)</t>
  </si>
  <si>
    <t>納期限</t>
  </si>
  <si>
    <t xml:space="preserve"> 税理士法第30条の書面提出有</t>
  </si>
  <si>
    <t xml:space="preserve"> 税理士法第33条の2の書面提出有</t>
  </si>
  <si>
    <r>
      <t>※</t>
    </r>
    <r>
      <rPr>
        <sz val="7"/>
        <color theme="1"/>
        <rFont val="ＭＳ 明朝"/>
        <family val="1"/>
        <charset val="128"/>
      </rPr>
      <t>確認書類</t>
    </r>
    <phoneticPr fontId="31"/>
  </si>
  <si>
    <t>還付される税金の</t>
    <rPh sb="0" eb="2">
      <t>カンプ</t>
    </rPh>
    <rPh sb="5" eb="7">
      <t>ゼイキン</t>
    </rPh>
    <phoneticPr fontId="31"/>
  </si>
  <si>
    <t xml:space="preserve"> 該当する項目をチェック(☑)してください</t>
    <phoneticPr fontId="31"/>
  </si>
  <si>
    <t>　㊞　</t>
    <phoneticPr fontId="31"/>
  </si>
  <si>
    <t>身元
確認</t>
    <phoneticPr fontId="31"/>
  </si>
  <si>
    <t>審査
者印</t>
    <phoneticPr fontId="31"/>
  </si>
  <si>
    <t>確認
者印</t>
    <rPh sb="3" eb="4">
      <t>シャ</t>
    </rPh>
    <rPh sb="4" eb="5">
      <t>イン</t>
    </rPh>
    <phoneticPr fontId="31"/>
  </si>
  <si>
    <t>受　取　場　所</t>
  </si>
  <si>
    <t>個人番号又は
法人番号</t>
    <phoneticPr fontId="31"/>
  </si>
  <si>
    <t>（注）１　※印欄は、記載しないでください。</t>
    <phoneticPr fontId="31"/>
  </si>
  <si>
    <t>　　　２　「税理士法上の書面提出の有無」欄は、当該申告書を提出する税理士又は税理士法人が</t>
    <phoneticPr fontId="31"/>
  </si>
  <si>
    <t>　　　　　記載しますので、事業者の方は記載しないでください。</t>
    <phoneticPr fontId="31"/>
  </si>
  <si>
    <t>申告者</t>
    <phoneticPr fontId="31"/>
  </si>
  <si>
    <t>貯蔵場所</t>
    <phoneticPr fontId="31"/>
  </si>
  <si>
    <t>口座番号
記号番号</t>
    <phoneticPr fontId="31"/>
  </si>
  <si>
    <t>（期限後申告又は修正申告する理由）</t>
    <rPh sb="1" eb="3">
      <t>キゲン</t>
    </rPh>
    <rPh sb="3" eb="4">
      <t>ゴ</t>
    </rPh>
    <rPh sb="4" eb="6">
      <t>シンコク</t>
    </rPh>
    <rPh sb="6" eb="7">
      <t>マタ</t>
    </rPh>
    <rPh sb="8" eb="10">
      <t>シュウセイ</t>
    </rPh>
    <rPh sb="10" eb="12">
      <t>シンコク</t>
    </rPh>
    <rPh sb="14" eb="16">
      <t>リユウ</t>
    </rPh>
    <phoneticPr fontId="31"/>
  </si>
  <si>
    <t xml:space="preserve">税理士法上の
書面提出の有無 </t>
    <phoneticPr fontId="31"/>
  </si>
  <si>
    <t>修正申告の場合の当初
の申告書提出年月日</t>
    <phoneticPr fontId="31"/>
  </si>
  <si>
    <t>郵便局
名　等</t>
    <rPh sb="4" eb="5">
      <t>ナ</t>
    </rPh>
    <rPh sb="6" eb="7">
      <t>トウ</t>
    </rPh>
    <phoneticPr fontId="31"/>
  </si>
  <si>
    <t>税理士
署名押印</t>
    <phoneticPr fontId="31"/>
  </si>
  <si>
    <t xml:space="preserve"> 銀行</t>
    <phoneticPr fontId="31"/>
  </si>
  <si>
    <t xml:space="preserve"> 金庫・組合</t>
    <phoneticPr fontId="31"/>
  </si>
  <si>
    <t xml:space="preserve"> 農協・漁協</t>
    <phoneticPr fontId="31"/>
  </si>
  <si>
    <t xml:space="preserve">  本店・支店</t>
    <phoneticPr fontId="31"/>
  </si>
  <si>
    <t xml:space="preserve">  出張所</t>
    <phoneticPr fontId="31"/>
  </si>
  <si>
    <t xml:space="preserve">  本所・支所</t>
    <phoneticPr fontId="31"/>
  </si>
  <si>
    <t>この申告書に
対する税額</t>
    <phoneticPr fontId="31"/>
  </si>
  <si>
    <t>修正申告の場合の
修正申告前の確定額</t>
    <phoneticPr fontId="31"/>
  </si>
  <si>
    <t xml:space="preserve"> 差引納付又は還付税額
（④－⑧＋⑦－③）</t>
    <phoneticPr fontId="31"/>
  </si>
  <si>
    <t>円</t>
  </si>
  <si>
    <t>円</t>
    <rPh sb="0" eb="1">
      <t>エン</t>
    </rPh>
    <phoneticPr fontId="31"/>
  </si>
  <si>
    <t>　　</t>
    <phoneticPr fontId="31"/>
  </si>
  <si>
    <t>　　　</t>
    <phoneticPr fontId="31"/>
  </si>
  <si>
    <t>税務署長 殿</t>
  </si>
  <si>
    <t>（期限後申告書・修正申告書・還付請求申告書）を提出します。</t>
  </si>
  <si>
    <t>下記のとおり、令和２年10月１日現在における手持品課税等対象酒類の酒税の納税申告書</t>
    <phoneticPr fontId="31"/>
  </si>
  <si>
    <t>所　持　場　所　ご　と　の　所　持　数　量　の　内　訳　書</t>
  </si>
  <si>
    <t>所　持　場　所　の　住　所</t>
  </si>
  <si>
    <t>合　計</t>
  </si>
  <si>
    <t>所　持　場　所　の　名　称</t>
  </si>
  <si>
    <t>品　　目　　等</t>
  </si>
  <si>
    <t>発泡性酒類</t>
  </si>
  <si>
    <t>ビール</t>
  </si>
  <si>
    <t>Ａ</t>
  </si>
  <si>
    <t xml:space="preserve">ml </t>
  </si>
  <si>
    <t>（税額算出表Ａ（ア）へ転記）</t>
  </si>
  <si>
    <t>発 泡 酒</t>
  </si>
  <si>
    <t>Ｂ</t>
  </si>
  <si>
    <t>（税額算出表Ｂ（ア）へ転記）</t>
  </si>
  <si>
    <t>Ｃ</t>
  </si>
  <si>
    <t>（税額算出表Ｃ（ア）へ転記）</t>
  </si>
  <si>
    <t>Ｄ</t>
  </si>
  <si>
    <t>（税額算出表Ｄ（ア）へ転記）</t>
  </si>
  <si>
    <t>リキュール</t>
  </si>
  <si>
    <t>Ｅ</t>
  </si>
  <si>
    <t>（税額算出表Ｅ（ア）へ転記）</t>
  </si>
  <si>
    <t>醸造酒類</t>
  </si>
  <si>
    <r>
      <t>清　　　　　　　酒</t>
    </r>
    <r>
      <rPr>
        <sz val="10"/>
        <color theme="1"/>
        <rFont val="ＭＳ 明朝"/>
        <family val="1"/>
        <charset val="128"/>
      </rPr>
      <t>　※</t>
    </r>
    <phoneticPr fontId="31"/>
  </si>
  <si>
    <t>Ｆ</t>
  </si>
  <si>
    <t>（税額算出表Ｆ（ア）へ転記）</t>
  </si>
  <si>
    <t>Ｇ</t>
  </si>
  <si>
    <t>（税額算出表Ｇ（ア）へ転記）</t>
  </si>
  <si>
    <r>
      <t>その他の醸造酒</t>
    </r>
    <r>
      <rPr>
        <sz val="9"/>
        <color theme="1"/>
        <rFont val="ＭＳ 明朝"/>
        <family val="1"/>
        <charset val="128"/>
      </rPr>
      <t>　※</t>
    </r>
  </si>
  <si>
    <t>Ｈ</t>
  </si>
  <si>
    <t>（税額算出表Ｈ（ア）へ転記）</t>
  </si>
  <si>
    <t>混成酒類</t>
  </si>
  <si>
    <t>アルコール分</t>
  </si>
  <si>
    <t>Ｉ</t>
  </si>
  <si>
    <t>（税額算出表Ｉ（ア）へ転記）</t>
  </si>
  <si>
    <t>引上対象酒類</t>
  </si>
  <si>
    <t>Ｊ</t>
  </si>
  <si>
    <t>（税額算出表Ｊ（ア）へ転記）</t>
  </si>
  <si>
    <t>Ｄ＋Ｅ＋Ｇ</t>
  </si>
  <si>
    <t>引下対象酒類</t>
  </si>
  <si>
    <t>Ｋ</t>
  </si>
  <si>
    <t>（税額算出表Ｋ（ア）へ転記）</t>
  </si>
  <si>
    <t>Ａ＋Ｂ＋Ｃ＋Ｆ＋Ｈ＋Ｉ</t>
  </si>
  <si>
    <r>
      <t>　（注）１　</t>
    </r>
    <r>
      <rPr>
        <u/>
        <sz val="10.5"/>
        <color theme="1"/>
        <rFont val="ＭＳ 明朝"/>
        <family val="1"/>
        <charset val="128"/>
      </rPr>
      <t>同一の税務署管内に所持場所が複数あり、まとめて申告する場合に、所持場所ごとの所持数量の内訳を記載してください。</t>
    </r>
    <r>
      <rPr>
        <sz val="10.5"/>
        <color theme="1"/>
        <rFont val="ＭＳ 明朝"/>
        <family val="1"/>
        <charset val="128"/>
      </rPr>
      <t>（所持場所が１か所である</t>
    </r>
    <phoneticPr fontId="31"/>
  </si>
  <si>
    <t>　　　　２　※の酒類は、「その他の発泡性酒類」に該当するものは除きます。</t>
  </si>
  <si>
    <t>その他の
発泡性酒類</t>
    <phoneticPr fontId="31"/>
  </si>
  <si>
    <t>いわゆる
新ジャンル</t>
    <phoneticPr fontId="31"/>
  </si>
  <si>
    <r>
      <t>雑 酒</t>
    </r>
    <r>
      <rPr>
        <sz val="9"/>
        <color theme="1"/>
        <rFont val="ＭＳ 明朝"/>
        <family val="1"/>
        <charset val="128"/>
      </rPr>
      <t xml:space="preserve"> ※
</t>
    </r>
    <r>
      <rPr>
        <sz val="7"/>
        <color theme="1"/>
        <rFont val="ＭＳ 明朝"/>
        <family val="1"/>
        <charset val="128"/>
      </rPr>
      <t>（みりん類似以外）</t>
    </r>
    <phoneticPr fontId="31"/>
  </si>
  <si>
    <t>税　　額　　算　　出　　表</t>
  </si>
  <si>
    <t>（住所）</t>
  </si>
  <si>
    <t>（氏名又は名称）</t>
  </si>
  <si>
    <t>（ご捺印の必要はありません）</t>
    <phoneticPr fontId="31"/>
  </si>
  <si>
    <t>品　目　等</t>
  </si>
  <si>
    <t>新税率による酒税額</t>
  </si>
  <si>
    <t>旧税率による酒税額</t>
  </si>
  <si>
    <t>所 持 数 量</t>
  </si>
  <si>
    <t>差 引 酒 税 額</t>
  </si>
  <si>
    <t>10 ml未満の端数を</t>
  </si>
  <si>
    <t>税率</t>
  </si>
  <si>
    <t>切り捨てた後の数量</t>
  </si>
  <si>
    <t>（１ml当たり）</t>
  </si>
  <si>
    <t>ア×イ</t>
  </si>
  <si>
    <t>ア×エ</t>
  </si>
  <si>
    <t xml:space="preserve">ウ－オ
</t>
    <phoneticPr fontId="31"/>
  </si>
  <si>
    <t>（ア）</t>
    <phoneticPr fontId="31"/>
  </si>
  <si>
    <t>（イ）</t>
  </si>
  <si>
    <t>（ウ）</t>
  </si>
  <si>
    <t>（エ）</t>
  </si>
  <si>
    <t>（オ）</t>
  </si>
  <si>
    <t xml:space="preserve">円 </t>
  </si>
  <si>
    <t xml:space="preserve"> ▲</t>
    <phoneticPr fontId="31"/>
  </si>
  <si>
    <t>麦芽比率50％以上又は</t>
  </si>
  <si>
    <t>アルコール分10度以上</t>
  </si>
  <si>
    <t>麦芽比率25％以上50％未満</t>
  </si>
  <si>
    <t>かつアルコール分10度未満</t>
  </si>
  <si>
    <t>その他の</t>
  </si>
  <si>
    <t>醸造酒</t>
  </si>
  <si>
    <r>
      <t>清　　　　　　　　　酒　</t>
    </r>
    <r>
      <rPr>
        <sz val="10"/>
        <color theme="1"/>
        <rFont val="ＭＳ 明朝"/>
        <family val="1"/>
        <charset val="128"/>
      </rPr>
      <t>※</t>
    </r>
    <rPh sb="10" eb="11">
      <t>サケ</t>
    </rPh>
    <phoneticPr fontId="31"/>
  </si>
  <si>
    <t>合計</t>
  </si>
  <si>
    <t>（納税申告書①へ転記）</t>
    <phoneticPr fontId="31"/>
  </si>
  <si>
    <t>Ｌ</t>
  </si>
  <si>
    <t>Ｊ＋Ｋ</t>
  </si>
  <si>
    <t>　（注）１　※の酒類は、「その他の発泡性酒類」に該当するものは除きます。</t>
  </si>
  <si>
    <t>　　　　２　「算出税額（ウ）､（オ）」欄には、１円未満の端数を切り捨てた後の金額を記載してください。</t>
  </si>
  <si>
    <t>申　告　者　の　住　所
及　　　　び
氏　名　又　は　名　称</t>
    <phoneticPr fontId="31"/>
  </si>
  <si>
    <t>麦芽比率50％以上又は
アルコール分10度以上</t>
    <phoneticPr fontId="31"/>
  </si>
  <si>
    <t>麦芽比率25％以上50％未満
かつアルコール分10度未満</t>
    <phoneticPr fontId="31"/>
  </si>
  <si>
    <t>その他の
醸造酒</t>
    <phoneticPr fontId="31"/>
  </si>
  <si>
    <r>
      <t>果　　　実　　　酒</t>
    </r>
    <r>
      <rPr>
        <sz val="10"/>
        <color theme="1"/>
        <rFont val="ＭＳ 明朝"/>
        <family val="1"/>
        <charset val="128"/>
      </rPr>
      <t>　※</t>
    </r>
    <phoneticPr fontId="31"/>
  </si>
  <si>
    <t>度未満</t>
    <phoneticPr fontId="31"/>
  </si>
  <si>
    <t xml:space="preserve"> 度</t>
    <phoneticPr fontId="31"/>
  </si>
  <si>
    <t xml:space="preserve"> 度</t>
    <rPh sb="1" eb="2">
      <t>ド</t>
    </rPh>
    <phoneticPr fontId="31"/>
  </si>
  <si>
    <t>　　　　　場合は、本様式は作成不要です。）</t>
    <phoneticPr fontId="31"/>
  </si>
  <si>
    <t>ml</t>
    <phoneticPr fontId="31"/>
  </si>
  <si>
    <r>
      <t>果　　　　実　　　　酒　</t>
    </r>
    <r>
      <rPr>
        <sz val="10"/>
        <color theme="1"/>
        <rFont val="ＭＳ 明朝"/>
        <family val="1"/>
        <charset val="128"/>
      </rPr>
      <t>※</t>
    </r>
    <phoneticPr fontId="31"/>
  </si>
  <si>
    <t xml:space="preserve"> 度未満</t>
    <phoneticPr fontId="31"/>
  </si>
  <si>
    <t>　　 度</t>
    <phoneticPr fontId="31"/>
  </si>
  <si>
    <t>　　 度</t>
    <rPh sb="3" eb="4">
      <t>ド</t>
    </rPh>
    <phoneticPr fontId="31"/>
  </si>
  <si>
    <t>麦芽比率50％以上又は
アルコール分10度以上</t>
    <phoneticPr fontId="31"/>
  </si>
  <si>
    <t>麦芽比率25％以上50％未満
かつアルコール分10度未満</t>
    <phoneticPr fontId="31"/>
  </si>
  <si>
    <t>その他の
発泡性酒類</t>
    <phoneticPr fontId="31"/>
  </si>
  <si>
    <t>いわゆる
新ジャンル</t>
    <phoneticPr fontId="31"/>
  </si>
  <si>
    <t>その他の
醸造酒</t>
    <phoneticPr fontId="31"/>
  </si>
  <si>
    <r>
      <t>清　　　　　　　酒</t>
    </r>
    <r>
      <rPr>
        <sz val="10"/>
        <color theme="1"/>
        <rFont val="ＭＳ 明朝"/>
        <family val="1"/>
        <charset val="128"/>
      </rPr>
      <t>　※</t>
    </r>
    <phoneticPr fontId="31"/>
  </si>
  <si>
    <r>
      <t>果　　　実　　　酒</t>
    </r>
    <r>
      <rPr>
        <sz val="10"/>
        <color theme="1"/>
        <rFont val="ＭＳ 明朝"/>
        <family val="1"/>
        <charset val="128"/>
      </rPr>
      <t>　※</t>
    </r>
    <phoneticPr fontId="31"/>
  </si>
  <si>
    <r>
      <t>雑 酒</t>
    </r>
    <r>
      <rPr>
        <sz val="9"/>
        <color theme="1"/>
        <rFont val="ＭＳ 明朝"/>
        <family val="1"/>
        <charset val="128"/>
      </rPr>
      <t xml:space="preserve"> ※
</t>
    </r>
    <r>
      <rPr>
        <sz val="7"/>
        <color theme="1"/>
        <rFont val="ＭＳ 明朝"/>
        <family val="1"/>
        <charset val="128"/>
      </rPr>
      <t>（みりん類似以外）</t>
    </r>
    <phoneticPr fontId="31"/>
  </si>
  <si>
    <t>度未満</t>
    <phoneticPr fontId="31"/>
  </si>
  <si>
    <t xml:space="preserve"> 度</t>
    <phoneticPr fontId="31"/>
  </si>
  <si>
    <t>所　　　　持　　　　数　　　　量　　（10 ml未満の端数を切り捨てた後の数量）</t>
    <phoneticPr fontId="31"/>
  </si>
  <si>
    <t>所　　持　　数　　量　　（単位、上段：ml、下段：本、合計欄：10 ml未満の端数を切り捨てた後の数量）</t>
    <rPh sb="13" eb="15">
      <t>タンイ</t>
    </rPh>
    <rPh sb="16" eb="18">
      <t>ジョウダン</t>
    </rPh>
    <rPh sb="22" eb="24">
      <t>ゲダン</t>
    </rPh>
    <rPh sb="25" eb="26">
      <t>ホン</t>
    </rPh>
    <rPh sb="27" eb="29">
      <t>ゴウケイ</t>
    </rPh>
    <rPh sb="29" eb="30">
      <t>ラン</t>
    </rPh>
    <phoneticPr fontId="31"/>
  </si>
  <si>
    <t>（「内訳書」H欄の所持数量へ）</t>
    <rPh sb="2" eb="4">
      <t>ウチワケ</t>
    </rPh>
    <rPh sb="4" eb="5">
      <t>ショ</t>
    </rPh>
    <rPh sb="7" eb="8">
      <t>ラン</t>
    </rPh>
    <rPh sb="9" eb="11">
      <t>ショジ</t>
    </rPh>
    <rPh sb="11" eb="13">
      <t>スウリョウ</t>
    </rPh>
    <phoneticPr fontId="31"/>
  </si>
  <si>
    <t>（「内訳書」H欄の所持数量へ）</t>
    <phoneticPr fontId="31"/>
  </si>
  <si>
    <t>（「内訳書」Ｋ欄の所持数量へ）</t>
    <rPh sb="2" eb="4">
      <t>ウチワケ</t>
    </rPh>
    <rPh sb="4" eb="5">
      <t>ショ</t>
    </rPh>
    <rPh sb="7" eb="8">
      <t>ラン</t>
    </rPh>
    <rPh sb="9" eb="11">
      <t>ショジ</t>
    </rPh>
    <rPh sb="11" eb="13">
      <t>スウリョウ</t>
    </rPh>
    <phoneticPr fontId="31"/>
  </si>
  <si>
    <t>（「内訳書」Ｋ欄の所持数量へ）</t>
    <phoneticPr fontId="31"/>
  </si>
  <si>
    <t>（「内訳書」Ｋ欄の所持数量へ）</t>
    <phoneticPr fontId="31"/>
  </si>
  <si>
    <t>（「内訳書」Ｋ欄の所持数量へ）</t>
    <phoneticPr fontId="31"/>
  </si>
  <si>
    <t>（「内訳書」Ｊ欄の所持数量へ）</t>
    <rPh sb="2" eb="4">
      <t>ウチワケ</t>
    </rPh>
    <rPh sb="4" eb="5">
      <t>ショ</t>
    </rPh>
    <rPh sb="7" eb="8">
      <t>ラン</t>
    </rPh>
    <rPh sb="9" eb="11">
      <t>ショジ</t>
    </rPh>
    <rPh sb="11" eb="13">
      <t>スウリョウ</t>
    </rPh>
    <phoneticPr fontId="31"/>
  </si>
  <si>
    <t>（「内訳書」Ｊ欄の所持数量へ）</t>
    <phoneticPr fontId="31"/>
  </si>
  <si>
    <t>（「内訳書」Ｊ欄の所持数量へ）</t>
    <phoneticPr fontId="31"/>
  </si>
  <si>
    <t>（「内訳書」Ｉ欄の所持数量へ）</t>
    <rPh sb="2" eb="4">
      <t>ウチワケ</t>
    </rPh>
    <rPh sb="4" eb="5">
      <t>ショ</t>
    </rPh>
    <rPh sb="7" eb="8">
      <t>ラン</t>
    </rPh>
    <rPh sb="9" eb="11">
      <t>ショジ</t>
    </rPh>
    <rPh sb="11" eb="13">
      <t>スウリョウ</t>
    </rPh>
    <phoneticPr fontId="31"/>
  </si>
  <si>
    <t>（「内訳書」Ｉ欄の所持数量へ）</t>
    <phoneticPr fontId="31"/>
  </si>
  <si>
    <t>（「内訳書」Ｉ欄の所持数量へ）</t>
    <rPh sb="7" eb="8">
      <t>ラン</t>
    </rPh>
    <phoneticPr fontId="31"/>
  </si>
  <si>
    <t>（「内訳書」Ｉ欄の所持数量へ）</t>
    <phoneticPr fontId="31"/>
  </si>
  <si>
    <t>（「内訳書」Ｉ欄の所持数量へ）</t>
    <phoneticPr fontId="31"/>
  </si>
  <si>
    <r>
      <t>所　　持　　数　　量　　（単位、上段：ml、下段：本、</t>
    </r>
    <r>
      <rPr>
        <sz val="9"/>
        <color rgb="FFFF0000"/>
        <rFont val="ＭＳ 明朝"/>
        <family val="1"/>
        <charset val="128"/>
      </rPr>
      <t>※合計欄は10 ml未満の端数を切り捨て前の数量</t>
    </r>
    <r>
      <rPr>
        <sz val="9"/>
        <color theme="1"/>
        <rFont val="ＭＳ 明朝"/>
        <family val="1"/>
        <charset val="128"/>
      </rPr>
      <t>）</t>
    </r>
    <rPh sb="13" eb="15">
      <t>タンイ</t>
    </rPh>
    <rPh sb="16" eb="18">
      <t>ジョウダン</t>
    </rPh>
    <rPh sb="22" eb="24">
      <t>ゲダン</t>
    </rPh>
    <rPh sb="25" eb="26">
      <t>ホン</t>
    </rPh>
    <rPh sb="28" eb="30">
      <t>ゴウケイ</t>
    </rPh>
    <rPh sb="30" eb="31">
      <t>ラン</t>
    </rPh>
    <rPh sb="47" eb="48">
      <t>マエ</t>
    </rPh>
    <phoneticPr fontId="31"/>
  </si>
  <si>
    <t>提出先は、貯蔵場所を　
　所轄する税務署長です。</t>
    <phoneticPr fontId="31"/>
  </si>
  <si>
    <t>令和</t>
    <phoneticPr fontId="31"/>
  </si>
  <si>
    <t>年</t>
    <rPh sb="0" eb="1">
      <t>ネン</t>
    </rPh>
    <phoneticPr fontId="31"/>
  </si>
  <si>
    <t>月</t>
    <rPh sb="0" eb="1">
      <t>ツキ</t>
    </rPh>
    <phoneticPr fontId="31"/>
  </si>
  <si>
    <t>日</t>
    <rPh sb="0" eb="1">
      <t>ヒ</t>
    </rPh>
    <phoneticPr fontId="31"/>
  </si>
  <si>
    <t>　　</t>
    <phoneticPr fontId="31"/>
  </si>
  <si>
    <t>所持数量1,800以上</t>
    <phoneticPr fontId="31"/>
  </si>
  <si>
    <t>　　</t>
    <phoneticPr fontId="31"/>
  </si>
  <si>
    <t>届出書提出</t>
    <phoneticPr fontId="31"/>
  </si>
  <si>
    <t>（</t>
    <phoneticPr fontId="31"/>
  </si>
  <si>
    <t>税務署）</t>
    <rPh sb="0" eb="3">
      <t>ゼイムショ</t>
    </rPh>
    <phoneticPr fontId="31"/>
  </si>
  <si>
    <t>卸売免許場　　</t>
    <phoneticPr fontId="31"/>
  </si>
  <si>
    <t>小売免許場</t>
    <rPh sb="0" eb="1">
      <t>コ</t>
    </rPh>
    <phoneticPr fontId="31"/>
  </si>
  <si>
    <t>料飲店等</t>
    <phoneticPr fontId="31"/>
  </si>
  <si>
    <t>蔵置所等</t>
    <rPh sb="0" eb="1">
      <t>クラ</t>
    </rPh>
    <phoneticPr fontId="31"/>
  </si>
  <si>
    <t>　　</t>
    <phoneticPr fontId="31"/>
  </si>
  <si>
    <t>有</t>
    <phoneticPr fontId="31"/>
  </si>
  <si>
    <t>（</t>
    <phoneticPr fontId="31"/>
  </si>
  <si>
    <t>場）</t>
    <rPh sb="0" eb="1">
      <t>バ</t>
    </rPh>
    <phoneticPr fontId="31"/>
  </si>
  <si>
    <t>無</t>
    <rPh sb="0" eb="1">
      <t>ム</t>
    </rPh>
    <phoneticPr fontId="31"/>
  </si>
  <si>
    <t>　 ↓　 個人番号の記載に当たっては、左端を空欄とし、ここから記載してください。　</t>
    <rPh sb="5" eb="7">
      <t>コジン</t>
    </rPh>
    <rPh sb="7" eb="9">
      <t>バンゴウ</t>
    </rPh>
    <rPh sb="10" eb="12">
      <t>キサイ</t>
    </rPh>
    <rPh sb="13" eb="14">
      <t>ア</t>
    </rPh>
    <rPh sb="19" eb="20">
      <t>ヒダリ</t>
    </rPh>
    <rPh sb="20" eb="21">
      <t>ハシ</t>
    </rPh>
    <rPh sb="22" eb="24">
      <t>クウラン</t>
    </rPh>
    <rPh sb="31" eb="33">
      <t>キサイ</t>
    </rPh>
    <phoneticPr fontId="31"/>
  </si>
  <si>
    <t>㊞</t>
    <phoneticPr fontId="31"/>
  </si>
  <si>
    <t>局</t>
    <rPh sb="0" eb="1">
      <t>キョク</t>
    </rPh>
    <phoneticPr fontId="31"/>
  </si>
  <si>
    <t>番</t>
    <rPh sb="0" eb="1">
      <t>バン</t>
    </rPh>
    <phoneticPr fontId="31"/>
  </si>
  <si>
    <t>－</t>
    <phoneticPr fontId="31"/>
  </si>
  <si>
    <t>（住所）　　　　</t>
    <phoneticPr fontId="31"/>
  </si>
  <si>
    <t>〒</t>
    <phoneticPr fontId="31"/>
  </si>
  <si>
    <t>－</t>
    <phoneticPr fontId="31"/>
  </si>
  <si>
    <t>（貯蔵場所の所在地）</t>
    <phoneticPr fontId="31"/>
  </si>
  <si>
    <t>〒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</si>
</sst>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Calibri"/>
      <family val="2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.1999999999999993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b/>
      <sz val="14"/>
      <color theme="1"/>
      <name val="HG丸ｺﾞｼｯｸM-PRO"/>
      <family val="3"/>
      <charset val="128"/>
    </font>
    <font>
      <u/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72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0" fillId="0" borderId="0" xfId="0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37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24" fillId="0" borderId="68" xfId="0" applyFont="1" applyFill="1" applyBorder="1" applyAlignment="1">
      <alignment vertical="top" wrapText="1"/>
    </xf>
    <xf numFmtId="0" fontId="24" fillId="0" borderId="25" xfId="0" applyFont="1" applyFill="1" applyBorder="1" applyAlignment="1">
      <alignment vertical="top" wrapText="1"/>
    </xf>
    <xf numFmtId="0" fontId="24" fillId="0" borderId="66" xfId="0" applyFont="1" applyFill="1" applyBorder="1" applyAlignment="1">
      <alignment vertical="top" wrapText="1"/>
    </xf>
    <xf numFmtId="0" fontId="0" fillId="0" borderId="0" xfId="0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2" fillId="0" borderId="34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32" fillId="0" borderId="40" xfId="0" applyFont="1" applyBorder="1" applyAlignment="1">
      <alignment vertical="center"/>
    </xf>
    <xf numFmtId="0" fontId="32" fillId="0" borderId="65" xfId="0" applyFont="1" applyBorder="1" applyAlignment="1">
      <alignment vertical="center"/>
    </xf>
    <xf numFmtId="0" fontId="22" fillId="0" borderId="68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 wrapText="1"/>
    </xf>
    <xf numFmtId="0" fontId="22" fillId="0" borderId="26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22" fillId="0" borderId="35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0" fontId="22" fillId="0" borderId="69" xfId="0" applyFont="1" applyFill="1" applyBorder="1" applyAlignment="1">
      <alignment vertical="center"/>
    </xf>
    <xf numFmtId="0" fontId="22" fillId="0" borderId="40" xfId="0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0" fontId="0" fillId="0" borderId="22" xfId="0" applyFill="1" applyBorder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69" xfId="0" applyFont="1" applyFill="1" applyBorder="1" applyAlignment="1">
      <alignment vertical="center"/>
    </xf>
    <xf numFmtId="0" fontId="0" fillId="0" borderId="40" xfId="0" applyFill="1" applyBorder="1">
      <alignment vertical="center"/>
    </xf>
    <xf numFmtId="0" fontId="24" fillId="0" borderId="40" xfId="0" applyFont="1" applyFill="1" applyBorder="1" applyAlignment="1">
      <alignment vertical="center"/>
    </xf>
    <xf numFmtId="0" fontId="0" fillId="0" borderId="73" xfId="0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24" fillId="0" borderId="32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0" fontId="24" fillId="0" borderId="41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21" fillId="0" borderId="0" xfId="0" applyFont="1" applyFill="1" applyBorder="1" applyAlignment="1">
      <alignment horizontal="right" vertical="top"/>
    </xf>
    <xf numFmtId="0" fontId="21" fillId="0" borderId="48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44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37" xfId="0" applyFont="1" applyFill="1" applyBorder="1" applyAlignment="1">
      <alignment vertical="center"/>
    </xf>
    <xf numFmtId="0" fontId="21" fillId="0" borderId="32" xfId="0" applyFont="1" applyFill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35" xfId="0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1" fillId="0" borderId="31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21" fillId="0" borderId="49" xfId="0" applyFont="1" applyFill="1" applyBorder="1" applyAlignment="1">
      <alignment vertical="center"/>
    </xf>
    <xf numFmtId="0" fontId="21" fillId="0" borderId="10" xfId="0" applyFont="1" applyFill="1" applyBorder="1" applyAlignment="1">
      <alignment vertical="center"/>
    </xf>
    <xf numFmtId="0" fontId="21" fillId="0" borderId="50" xfId="0" applyFont="1" applyFill="1" applyBorder="1" applyAlignment="1">
      <alignment vertical="center"/>
    </xf>
    <xf numFmtId="0" fontId="21" fillId="0" borderId="64" xfId="0" applyFont="1" applyFill="1" applyBorder="1" applyAlignment="1">
      <alignment vertical="center"/>
    </xf>
    <xf numFmtId="0" fontId="27" fillId="33" borderId="0" xfId="0" applyFont="1" applyFill="1" applyBorder="1" applyAlignment="1">
      <alignment vertical="top"/>
    </xf>
    <xf numFmtId="0" fontId="27" fillId="33" borderId="37" xfId="0" applyFont="1" applyFill="1" applyBorder="1" applyAlignment="1">
      <alignment vertical="top"/>
    </xf>
    <xf numFmtId="0" fontId="21" fillId="33" borderId="30" xfId="0" applyFont="1" applyFill="1" applyBorder="1" applyAlignment="1">
      <alignment vertical="distributed" textRotation="255"/>
    </xf>
    <xf numFmtId="0" fontId="21" fillId="33" borderId="38" xfId="0" applyFont="1" applyFill="1" applyBorder="1" applyAlignment="1">
      <alignment vertical="distributed" textRotation="255"/>
    </xf>
    <xf numFmtId="0" fontId="24" fillId="0" borderId="45" xfId="0" applyFont="1" applyFill="1" applyBorder="1" applyAlignment="1">
      <alignment vertical="center"/>
    </xf>
    <xf numFmtId="0" fontId="24" fillId="0" borderId="46" xfId="0" applyFont="1" applyFill="1" applyBorder="1" applyAlignment="1">
      <alignment vertical="center"/>
    </xf>
    <xf numFmtId="0" fontId="24" fillId="0" borderId="58" xfId="0" applyFont="1" applyFill="1" applyBorder="1" applyAlignment="1">
      <alignment vertical="center"/>
    </xf>
    <xf numFmtId="49" fontId="24" fillId="0" borderId="25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26" fillId="0" borderId="101" xfId="0" applyFont="1" applyFill="1" applyBorder="1" applyAlignment="1">
      <alignment vertical="center"/>
    </xf>
    <xf numFmtId="0" fontId="18" fillId="0" borderId="68" xfId="0" applyFont="1" applyFill="1" applyBorder="1" applyAlignment="1">
      <alignment horizontal="center" vertical="center" wrapText="1"/>
    </xf>
    <xf numFmtId="0" fontId="26" fillId="0" borderId="66" xfId="0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center" wrapText="1"/>
    </xf>
    <xf numFmtId="0" fontId="18" fillId="0" borderId="96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distributed" vertical="center" wrapText="1" inden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96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96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99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34" xfId="0" applyFont="1" applyFill="1" applyBorder="1" applyAlignment="1">
      <alignment horizontal="right" vertical="center" wrapText="1"/>
    </xf>
    <xf numFmtId="0" fontId="27" fillId="0" borderId="96" xfId="0" applyFont="1" applyFill="1" applyBorder="1" applyAlignment="1">
      <alignment horizontal="right" vertical="center" wrapText="1"/>
    </xf>
    <xf numFmtId="0" fontId="27" fillId="0" borderId="28" xfId="0" applyFont="1" applyFill="1" applyBorder="1" applyAlignment="1">
      <alignment horizontal="right" vertical="center" wrapText="1"/>
    </xf>
    <xf numFmtId="0" fontId="27" fillId="0" borderId="37" xfId="0" applyFont="1" applyFill="1" applyBorder="1" applyAlignment="1">
      <alignment horizontal="right" vertical="center" wrapText="1"/>
    </xf>
    <xf numFmtId="176" fontId="36" fillId="0" borderId="0" xfId="0" applyNumberFormat="1" applyFont="1" applyFill="1" applyBorder="1" applyAlignment="1">
      <alignment vertical="center"/>
    </xf>
    <xf numFmtId="0" fontId="21" fillId="0" borderId="34" xfId="0" applyFont="1" applyFill="1" applyBorder="1" applyAlignment="1">
      <alignment horizontal="center" vertical="center"/>
    </xf>
    <xf numFmtId="176" fontId="36" fillId="0" borderId="96" xfId="0" applyNumberFormat="1" applyFont="1" applyFill="1" applyBorder="1" applyAlignment="1">
      <alignment vertical="center"/>
    </xf>
    <xf numFmtId="0" fontId="21" fillId="0" borderId="96" xfId="0" applyFont="1" applyFill="1" applyBorder="1" applyAlignment="1">
      <alignment horizontal="center" vertical="center"/>
    </xf>
    <xf numFmtId="176" fontId="36" fillId="0" borderId="28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176" fontId="36" fillId="0" borderId="37" xfId="0" applyNumberFormat="1" applyFont="1" applyFill="1" applyBorder="1" applyAlignment="1">
      <alignment vertical="center"/>
    </xf>
    <xf numFmtId="0" fontId="23" fillId="0" borderId="95" xfId="0" applyFont="1" applyFill="1" applyBorder="1" applyAlignment="1">
      <alignment horizontal="center" wrapText="1"/>
    </xf>
    <xf numFmtId="0" fontId="21" fillId="0" borderId="41" xfId="0" applyFont="1" applyFill="1" applyBorder="1" applyAlignment="1">
      <alignment horizontal="center" vertical="center" wrapText="1"/>
    </xf>
    <xf numFmtId="0" fontId="23" fillId="0" borderId="93" xfId="0" applyFont="1" applyFill="1" applyBorder="1" applyAlignment="1">
      <alignment horizontal="center" vertical="top" wrapText="1"/>
    </xf>
    <xf numFmtId="0" fontId="21" fillId="0" borderId="30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18" fillId="0" borderId="106" xfId="0" applyFont="1" applyFill="1" applyBorder="1" applyAlignment="1">
      <alignment horizontal="center" vertical="center" wrapText="1"/>
    </xf>
    <xf numFmtId="176" fontId="36" fillId="0" borderId="76" xfId="0" applyNumberFormat="1" applyFont="1" applyFill="1" applyBorder="1" applyAlignment="1">
      <alignment vertical="center"/>
    </xf>
    <xf numFmtId="0" fontId="21" fillId="0" borderId="75" xfId="0" applyFont="1" applyFill="1" applyBorder="1" applyAlignment="1">
      <alignment horizontal="center" vertical="center"/>
    </xf>
    <xf numFmtId="176" fontId="36" fillId="0" borderId="106" xfId="0" applyNumberFormat="1" applyFont="1" applyFill="1" applyBorder="1" applyAlignment="1">
      <alignment vertical="center"/>
    </xf>
    <xf numFmtId="0" fontId="21" fillId="0" borderId="106" xfId="0" applyFont="1" applyFill="1" applyBorder="1" applyAlignment="1">
      <alignment horizontal="center" vertical="center"/>
    </xf>
    <xf numFmtId="176" fontId="36" fillId="0" borderId="77" xfId="0" applyNumberFormat="1" applyFont="1" applyFill="1" applyBorder="1" applyAlignment="1">
      <alignment vertical="center"/>
    </xf>
    <xf numFmtId="0" fontId="26" fillId="0" borderId="76" xfId="0" applyFont="1" applyFill="1" applyBorder="1" applyAlignment="1">
      <alignment horizontal="center" vertical="center" wrapText="1"/>
    </xf>
    <xf numFmtId="176" fontId="36" fillId="0" borderId="107" xfId="0" applyNumberFormat="1" applyFont="1" applyFill="1" applyBorder="1" applyAlignment="1">
      <alignment vertical="center"/>
    </xf>
    <xf numFmtId="0" fontId="26" fillId="0" borderId="75" xfId="0" applyFont="1" applyFill="1" applyBorder="1" applyAlignment="1">
      <alignment horizontal="right" vertical="center"/>
    </xf>
    <xf numFmtId="0" fontId="26" fillId="0" borderId="76" xfId="0" applyFont="1" applyFill="1" applyBorder="1" applyAlignment="1">
      <alignment vertical="center"/>
    </xf>
    <xf numFmtId="0" fontId="26" fillId="0" borderId="72" xfId="0" applyFont="1" applyFill="1" applyBorder="1" applyAlignment="1">
      <alignment vertical="center"/>
    </xf>
    <xf numFmtId="176" fontId="36" fillId="0" borderId="72" xfId="0" applyNumberFormat="1" applyFont="1" applyFill="1" applyBorder="1" applyAlignment="1">
      <alignment vertical="center"/>
    </xf>
    <xf numFmtId="0" fontId="21" fillId="0" borderId="74" xfId="0" applyFont="1" applyFill="1" applyBorder="1" applyAlignment="1">
      <alignment horizontal="center" vertical="center"/>
    </xf>
    <xf numFmtId="176" fontId="36" fillId="0" borderId="109" xfId="0" applyNumberFormat="1" applyFont="1" applyFill="1" applyBorder="1" applyAlignment="1">
      <alignment vertical="center"/>
    </xf>
    <xf numFmtId="0" fontId="21" fillId="0" borderId="109" xfId="0" applyFont="1" applyFill="1" applyBorder="1" applyAlignment="1">
      <alignment horizontal="center" vertical="center"/>
    </xf>
    <xf numFmtId="176" fontId="36" fillId="0" borderId="7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37" xfId="0" applyFont="1" applyFill="1" applyBorder="1" applyAlignment="1">
      <alignment vertical="center" wrapText="1"/>
    </xf>
    <xf numFmtId="0" fontId="24" fillId="33" borderId="0" xfId="0" applyFont="1" applyFill="1" applyBorder="1" applyAlignment="1">
      <alignment vertical="center" wrapText="1"/>
    </xf>
    <xf numFmtId="0" fontId="24" fillId="33" borderId="37" xfId="0" applyFont="1" applyFill="1" applyBorder="1" applyAlignment="1">
      <alignment vertical="center" wrapText="1"/>
    </xf>
    <xf numFmtId="0" fontId="26" fillId="33" borderId="75" xfId="0" applyFont="1" applyFill="1" applyBorder="1" applyAlignment="1">
      <alignment vertical="center"/>
    </xf>
    <xf numFmtId="0" fontId="26" fillId="33" borderId="74" xfId="0" applyFont="1" applyFill="1" applyBorder="1" applyAlignment="1">
      <alignment vertical="center"/>
    </xf>
    <xf numFmtId="0" fontId="24" fillId="33" borderId="79" xfId="0" applyFont="1" applyFill="1" applyBorder="1" applyAlignment="1">
      <alignment horizontal="center" vertical="center" wrapText="1"/>
    </xf>
    <xf numFmtId="0" fontId="24" fillId="33" borderId="80" xfId="0" applyFont="1" applyFill="1" applyBorder="1" applyAlignment="1">
      <alignment horizontal="center" vertical="center" wrapText="1"/>
    </xf>
    <xf numFmtId="0" fontId="24" fillId="33" borderId="83" xfId="0" applyFont="1" applyFill="1" applyBorder="1" applyAlignment="1">
      <alignment horizontal="center" vertical="center" wrapText="1"/>
    </xf>
    <xf numFmtId="0" fontId="24" fillId="33" borderId="84" xfId="0" applyFont="1" applyFill="1" applyBorder="1" applyAlignment="1">
      <alignment horizontal="center" vertical="center" wrapText="1"/>
    </xf>
    <xf numFmtId="0" fontId="27" fillId="0" borderId="91" xfId="0" applyFont="1" applyFill="1" applyBorder="1" applyAlignment="1">
      <alignment horizontal="right" vertical="top" wrapText="1"/>
    </xf>
    <xf numFmtId="0" fontId="27" fillId="0" borderId="17" xfId="0" applyFont="1" applyFill="1" applyBorder="1" applyAlignment="1">
      <alignment horizontal="right" vertical="top" wrapText="1"/>
    </xf>
    <xf numFmtId="0" fontId="25" fillId="0" borderId="92" xfId="0" applyFont="1" applyFill="1" applyBorder="1" applyAlignment="1">
      <alignment wrapText="1"/>
    </xf>
    <xf numFmtId="176" fontId="36" fillId="0" borderId="93" xfId="0" applyNumberFormat="1" applyFont="1" applyFill="1" applyBorder="1" applyAlignment="1">
      <alignment vertical="center"/>
    </xf>
    <xf numFmtId="176" fontId="36" fillId="0" borderId="30" xfId="0" applyNumberFormat="1" applyFont="1" applyFill="1" applyBorder="1" applyAlignment="1">
      <alignment vertical="center"/>
    </xf>
    <xf numFmtId="176" fontId="36" fillId="0" borderId="94" xfId="0" applyNumberFormat="1" applyFont="1" applyFill="1" applyBorder="1" applyAlignment="1">
      <alignment vertical="center"/>
    </xf>
    <xf numFmtId="0" fontId="25" fillId="0" borderId="97" xfId="0" applyFont="1" applyFill="1" applyBorder="1" applyAlignment="1">
      <alignment vertical="center" wrapText="1"/>
    </xf>
    <xf numFmtId="176" fontId="36" fillId="0" borderId="97" xfId="0" applyNumberFormat="1" applyFont="1" applyFill="1" applyBorder="1" applyAlignment="1">
      <alignment vertical="center"/>
    </xf>
    <xf numFmtId="0" fontId="25" fillId="0" borderId="98" xfId="0" applyFont="1" applyFill="1" applyBorder="1" applyAlignment="1">
      <alignment vertical="center" wrapText="1"/>
    </xf>
    <xf numFmtId="176" fontId="36" fillId="0" borderId="100" xfId="0" applyNumberFormat="1" applyFont="1" applyFill="1" applyBorder="1" applyAlignment="1">
      <alignment vertical="center"/>
    </xf>
    <xf numFmtId="0" fontId="36" fillId="0" borderId="101" xfId="0" applyFont="1" applyFill="1" applyBorder="1" applyAlignment="1">
      <alignment vertical="center"/>
    </xf>
    <xf numFmtId="0" fontId="36" fillId="0" borderId="25" xfId="0" applyFont="1" applyFill="1" applyBorder="1" applyAlignment="1">
      <alignment vertical="center"/>
    </xf>
    <xf numFmtId="0" fontId="36" fillId="0" borderId="102" xfId="0" applyFont="1" applyFill="1" applyBorder="1" applyAlignment="1">
      <alignment vertical="center"/>
    </xf>
    <xf numFmtId="0" fontId="25" fillId="0" borderId="66" xfId="0" applyFont="1" applyFill="1" applyBorder="1" applyAlignment="1">
      <alignment vertical="center" wrapText="1"/>
    </xf>
    <xf numFmtId="0" fontId="36" fillId="0" borderId="96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103" xfId="0" applyFont="1" applyFill="1" applyBorder="1" applyAlignment="1">
      <alignment vertical="center"/>
    </xf>
    <xf numFmtId="0" fontId="25" fillId="0" borderId="37" xfId="0" applyFont="1" applyFill="1" applyBorder="1" applyAlignment="1">
      <alignment vertical="center" wrapText="1"/>
    </xf>
    <xf numFmtId="0" fontId="25" fillId="0" borderId="92" xfId="0" applyFont="1" applyFill="1" applyBorder="1" applyAlignment="1">
      <alignment vertical="center" wrapText="1"/>
    </xf>
    <xf numFmtId="176" fontId="37" fillId="33" borderId="121" xfId="0" applyNumberFormat="1" applyFont="1" applyFill="1" applyBorder="1" applyAlignment="1">
      <alignment vertical="center"/>
    </xf>
    <xf numFmtId="176" fontId="37" fillId="33" borderId="59" xfId="0" applyNumberFormat="1" applyFont="1" applyFill="1" applyBorder="1" applyAlignment="1">
      <alignment vertical="center"/>
    </xf>
    <xf numFmtId="176" fontId="37" fillId="33" borderId="122" xfId="0" applyNumberFormat="1" applyFont="1" applyFill="1" applyBorder="1" applyAlignment="1">
      <alignment vertical="center"/>
    </xf>
    <xf numFmtId="176" fontId="37" fillId="33" borderId="63" xfId="0" applyNumberFormat="1" applyFont="1" applyFill="1" applyBorder="1" applyAlignment="1">
      <alignment vertical="center"/>
    </xf>
    <xf numFmtId="176" fontId="37" fillId="33" borderId="93" xfId="0" applyNumberFormat="1" applyFont="1" applyFill="1" applyBorder="1" applyAlignment="1">
      <alignment vertical="center"/>
    </xf>
    <xf numFmtId="176" fontId="37" fillId="33" borderId="30" xfId="0" applyNumberFormat="1" applyFont="1" applyFill="1" applyBorder="1" applyAlignment="1">
      <alignment vertical="center"/>
    </xf>
    <xf numFmtId="176" fontId="37" fillId="33" borderId="35" xfId="0" applyNumberFormat="1" applyFont="1" applyFill="1" applyBorder="1" applyAlignment="1">
      <alignment vertical="center"/>
    </xf>
    <xf numFmtId="176" fontId="37" fillId="33" borderId="96" xfId="0" applyNumberFormat="1" applyFont="1" applyFill="1" applyBorder="1" applyAlignment="1">
      <alignment vertical="center"/>
    </xf>
    <xf numFmtId="176" fontId="37" fillId="33" borderId="0" xfId="0" applyNumberFormat="1" applyFont="1" applyFill="1" applyBorder="1" applyAlignment="1">
      <alignment vertical="center"/>
    </xf>
    <xf numFmtId="176" fontId="37" fillId="33" borderId="34" xfId="0" applyNumberFormat="1" applyFont="1" applyFill="1" applyBorder="1" applyAlignment="1">
      <alignment vertical="center"/>
    </xf>
    <xf numFmtId="176" fontId="37" fillId="33" borderId="99" xfId="0" applyNumberFormat="1" applyFont="1" applyFill="1" applyBorder="1" applyAlignment="1">
      <alignment vertical="center"/>
    </xf>
    <xf numFmtId="176" fontId="37" fillId="33" borderId="40" xfId="0" applyNumberFormat="1" applyFont="1" applyFill="1" applyBorder="1" applyAlignment="1">
      <alignment vertical="center"/>
    </xf>
    <xf numFmtId="176" fontId="37" fillId="33" borderId="69" xfId="0" applyNumberFormat="1" applyFont="1" applyFill="1" applyBorder="1" applyAlignment="1">
      <alignment vertical="center"/>
    </xf>
    <xf numFmtId="38" fontId="37" fillId="34" borderId="116" xfId="42" applyFont="1" applyFill="1" applyBorder="1" applyAlignment="1">
      <alignment horizontal="center" vertical="center" wrapText="1"/>
    </xf>
    <xf numFmtId="38" fontId="37" fillId="34" borderId="117" xfId="42" applyFont="1" applyFill="1" applyBorder="1" applyAlignment="1">
      <alignment horizontal="center" vertical="center" wrapText="1"/>
    </xf>
    <xf numFmtId="38" fontId="37" fillId="34" borderId="116" xfId="42" applyFont="1" applyFill="1" applyBorder="1" applyAlignment="1">
      <alignment horizontal="center" vertical="center"/>
    </xf>
    <xf numFmtId="38" fontId="37" fillId="34" borderId="118" xfId="42" applyFont="1" applyFill="1" applyBorder="1" applyAlignment="1">
      <alignment horizontal="center" vertical="center" wrapText="1"/>
    </xf>
    <xf numFmtId="38" fontId="37" fillId="34" borderId="123" xfId="42" applyFont="1" applyFill="1" applyBorder="1" applyAlignment="1">
      <alignment horizontal="center" vertical="center" wrapText="1"/>
    </xf>
    <xf numFmtId="38" fontId="37" fillId="34" borderId="124" xfId="42" applyFont="1" applyFill="1" applyBorder="1" applyAlignment="1">
      <alignment horizontal="center" vertical="center" wrapText="1"/>
    </xf>
    <xf numFmtId="38" fontId="37" fillId="34" borderId="123" xfId="42" applyFont="1" applyFill="1" applyBorder="1" applyAlignment="1">
      <alignment horizontal="center" vertical="center"/>
    </xf>
    <xf numFmtId="38" fontId="37" fillId="34" borderId="125" xfId="42" applyFont="1" applyFill="1" applyBorder="1" applyAlignment="1">
      <alignment horizontal="center" vertical="center" wrapText="1"/>
    </xf>
    <xf numFmtId="176" fontId="37" fillId="34" borderId="119" xfId="0" applyNumberFormat="1" applyFont="1" applyFill="1" applyBorder="1" applyAlignment="1">
      <alignment horizontal="center" vertical="center"/>
    </xf>
    <xf numFmtId="176" fontId="37" fillId="34" borderId="46" xfId="0" applyNumberFormat="1" applyFont="1" applyFill="1" applyBorder="1" applyAlignment="1">
      <alignment horizontal="center" vertical="center"/>
    </xf>
    <xf numFmtId="176" fontId="37" fillId="34" borderId="45" xfId="0" applyNumberFormat="1" applyFont="1" applyFill="1" applyBorder="1" applyAlignment="1">
      <alignment horizontal="center" vertical="center"/>
    </xf>
    <xf numFmtId="176" fontId="37" fillId="34" borderId="47" xfId="0" applyNumberFormat="1" applyFont="1" applyFill="1" applyBorder="1" applyAlignment="1">
      <alignment horizontal="center" vertical="center"/>
    </xf>
    <xf numFmtId="176" fontId="36" fillId="33" borderId="75" xfId="0" applyNumberFormat="1" applyFont="1" applyFill="1" applyBorder="1" applyAlignment="1">
      <alignment horizontal="center" vertical="center"/>
    </xf>
    <xf numFmtId="176" fontId="36" fillId="33" borderId="76" xfId="0" applyNumberFormat="1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vertical="center"/>
    </xf>
    <xf numFmtId="177" fontId="36" fillId="0" borderId="34" xfId="0" applyNumberFormat="1" applyFont="1" applyFill="1" applyBorder="1" applyAlignment="1">
      <alignment vertical="center"/>
    </xf>
    <xf numFmtId="177" fontId="36" fillId="0" borderId="0" xfId="0" applyNumberFormat="1" applyFont="1" applyFill="1" applyBorder="1" applyAlignment="1">
      <alignment vertical="center"/>
    </xf>
    <xf numFmtId="177" fontId="36" fillId="33" borderId="34" xfId="0" applyNumberFormat="1" applyFont="1" applyFill="1" applyBorder="1" applyAlignment="1">
      <alignment horizontal="center" vertical="center"/>
    </xf>
    <xf numFmtId="177" fontId="36" fillId="33" borderId="0" xfId="0" applyNumberFormat="1" applyFont="1" applyFill="1" applyBorder="1" applyAlignment="1">
      <alignment horizontal="center" vertical="center"/>
    </xf>
    <xf numFmtId="0" fontId="24" fillId="33" borderId="34" xfId="0" applyFont="1" applyFill="1" applyBorder="1" applyAlignment="1">
      <alignment horizontal="left" vertical="center"/>
    </xf>
    <xf numFmtId="0" fontId="24" fillId="33" borderId="0" xfId="0" applyFont="1" applyFill="1" applyBorder="1" applyAlignment="1">
      <alignment horizontal="left" vertical="center"/>
    </xf>
    <xf numFmtId="0" fontId="24" fillId="33" borderId="35" xfId="0" applyFont="1" applyFill="1" applyBorder="1" applyAlignment="1">
      <alignment horizontal="left" vertical="center"/>
    </xf>
    <xf numFmtId="0" fontId="24" fillId="33" borderId="30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distributed" vertical="center" wrapText="1" justifyLastLine="1"/>
    </xf>
    <xf numFmtId="0" fontId="21" fillId="0" borderId="25" xfId="0" applyFont="1" applyFill="1" applyBorder="1" applyAlignment="1">
      <alignment horizontal="distributed" vertical="center" justifyLastLine="1"/>
    </xf>
    <xf numFmtId="0" fontId="21" fillId="0" borderId="26" xfId="0" applyFont="1" applyFill="1" applyBorder="1" applyAlignment="1">
      <alignment horizontal="distributed" vertical="center" justifyLastLine="1"/>
    </xf>
    <xf numFmtId="0" fontId="21" fillId="0" borderId="67" xfId="0" applyFont="1" applyFill="1" applyBorder="1" applyAlignment="1">
      <alignment horizontal="distributed" vertical="center" justifyLastLine="1"/>
    </xf>
    <xf numFmtId="0" fontId="21" fillId="0" borderId="40" xfId="0" applyFont="1" applyFill="1" applyBorder="1" applyAlignment="1">
      <alignment horizontal="distributed" vertical="center" justifyLastLine="1"/>
    </xf>
    <xf numFmtId="0" fontId="21" fillId="0" borderId="70" xfId="0" applyFont="1" applyFill="1" applyBorder="1" applyAlignment="1">
      <alignment horizontal="distributed" vertical="center" justifyLastLine="1"/>
    </xf>
    <xf numFmtId="0" fontId="21" fillId="0" borderId="27" xfId="0" applyFont="1" applyFill="1" applyBorder="1" applyAlignment="1">
      <alignment horizontal="distributed" vertical="center" wrapText="1" justifyLastLine="1"/>
    </xf>
    <xf numFmtId="0" fontId="21" fillId="0" borderId="0" xfId="0" applyFont="1" applyFill="1" applyBorder="1" applyAlignment="1">
      <alignment horizontal="distributed" vertical="center" wrapText="1" justifyLastLine="1"/>
    </xf>
    <xf numFmtId="0" fontId="21" fillId="0" borderId="28" xfId="0" applyFont="1" applyFill="1" applyBorder="1" applyAlignment="1">
      <alignment horizontal="distributed" vertical="center" wrapText="1" justifyLastLine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33" fillId="0" borderId="16" xfId="0" applyFont="1" applyBorder="1" applyAlignment="1">
      <alignment wrapText="1"/>
    </xf>
    <xf numFmtId="0" fontId="33" fillId="0" borderId="17" xfId="0" applyFont="1" applyBorder="1" applyAlignment="1">
      <alignment wrapText="1"/>
    </xf>
    <xf numFmtId="0" fontId="33" fillId="0" borderId="18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42" xfId="0" applyFont="1" applyBorder="1" applyAlignment="1">
      <alignment vertical="top" wrapText="1"/>
    </xf>
    <xf numFmtId="0" fontId="33" fillId="0" borderId="30" xfId="0" applyFont="1" applyBorder="1" applyAlignment="1">
      <alignment vertical="top" wrapText="1"/>
    </xf>
    <xf numFmtId="0" fontId="21" fillId="0" borderId="68" xfId="0" applyFont="1" applyFill="1" applyBorder="1" applyAlignment="1">
      <alignment horizontal="distributed" vertical="center" wrapText="1" indent="1"/>
    </xf>
    <xf numFmtId="0" fontId="21" fillId="0" borderId="25" xfId="0" applyFont="1" applyFill="1" applyBorder="1" applyAlignment="1">
      <alignment horizontal="distributed" vertical="center" wrapText="1" indent="1"/>
    </xf>
    <xf numFmtId="0" fontId="21" fillId="0" borderId="26" xfId="0" applyFont="1" applyFill="1" applyBorder="1" applyAlignment="1">
      <alignment horizontal="distributed" vertical="center" wrapText="1" indent="1"/>
    </xf>
    <xf numFmtId="0" fontId="21" fillId="0" borderId="69" xfId="0" applyFont="1" applyFill="1" applyBorder="1" applyAlignment="1">
      <alignment horizontal="distributed" vertical="center" wrapText="1" indent="1"/>
    </xf>
    <xf numFmtId="0" fontId="21" fillId="0" borderId="40" xfId="0" applyFont="1" applyFill="1" applyBorder="1" applyAlignment="1">
      <alignment horizontal="distributed" vertical="center" wrapText="1" indent="1"/>
    </xf>
    <xf numFmtId="0" fontId="21" fillId="0" borderId="70" xfId="0" applyFont="1" applyFill="1" applyBorder="1" applyAlignment="1">
      <alignment horizontal="distributed" vertical="center" wrapText="1" indent="1"/>
    </xf>
    <xf numFmtId="0" fontId="21" fillId="0" borderId="32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 textRotation="255"/>
    </xf>
    <xf numFmtId="0" fontId="21" fillId="0" borderId="41" xfId="0" applyFont="1" applyFill="1" applyBorder="1" applyAlignment="1">
      <alignment horizontal="center" vertical="center" textRotation="255"/>
    </xf>
    <xf numFmtId="0" fontId="21" fillId="0" borderId="33" xfId="0" applyFont="1" applyFill="1" applyBorder="1" applyAlignment="1">
      <alignment horizontal="center" vertical="center" textRotation="255"/>
    </xf>
    <xf numFmtId="0" fontId="21" fillId="0" borderId="27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21" fillId="0" borderId="28" xfId="0" applyFont="1" applyFill="1" applyBorder="1" applyAlignment="1">
      <alignment horizontal="center" vertical="center" textRotation="255"/>
    </xf>
    <xf numFmtId="0" fontId="21" fillId="0" borderId="29" xfId="0" applyFont="1" applyFill="1" applyBorder="1" applyAlignment="1">
      <alignment horizontal="center" vertical="center" textRotation="255"/>
    </xf>
    <xf numFmtId="0" fontId="21" fillId="0" borderId="30" xfId="0" applyFont="1" applyFill="1" applyBorder="1" applyAlignment="1">
      <alignment horizontal="center" vertical="center" textRotation="255"/>
    </xf>
    <xf numFmtId="0" fontId="21" fillId="0" borderId="31" xfId="0" applyFont="1" applyFill="1" applyBorder="1" applyAlignment="1">
      <alignment horizontal="center" vertical="center" textRotation="255"/>
    </xf>
    <xf numFmtId="0" fontId="21" fillId="0" borderId="48" xfId="0" applyFont="1" applyFill="1" applyBorder="1" applyAlignment="1">
      <alignment horizontal="center" vertical="center" textRotation="255" wrapText="1"/>
    </xf>
    <xf numFmtId="0" fontId="21" fillId="0" borderId="41" xfId="0" applyFont="1" applyFill="1" applyBorder="1" applyAlignment="1">
      <alignment horizontal="center" vertical="center" textRotation="255" wrapText="1"/>
    </xf>
    <xf numFmtId="0" fontId="21" fillId="0" borderId="33" xfId="0" applyFont="1" applyFill="1" applyBorder="1" applyAlignment="1">
      <alignment horizontal="center" vertical="center" textRotation="255" wrapText="1"/>
    </xf>
    <xf numFmtId="0" fontId="21" fillId="0" borderId="27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28" xfId="0" applyFont="1" applyFill="1" applyBorder="1" applyAlignment="1">
      <alignment horizontal="center" vertical="center" textRotation="255" wrapText="1"/>
    </xf>
    <xf numFmtId="0" fontId="21" fillId="0" borderId="67" xfId="0" applyFont="1" applyFill="1" applyBorder="1" applyAlignment="1">
      <alignment horizontal="center" vertical="center" textRotation="255" wrapText="1"/>
    </xf>
    <xf numFmtId="0" fontId="21" fillId="0" borderId="40" xfId="0" applyFont="1" applyFill="1" applyBorder="1" applyAlignment="1">
      <alignment horizontal="center" vertical="center" textRotation="255" wrapText="1"/>
    </xf>
    <xf numFmtId="0" fontId="21" fillId="0" borderId="70" xfId="0" applyFont="1" applyFill="1" applyBorder="1" applyAlignment="1">
      <alignment horizontal="center" vertical="center" textRotation="255" wrapText="1"/>
    </xf>
    <xf numFmtId="0" fontId="22" fillId="0" borderId="25" xfId="0" applyFont="1" applyFill="1" applyBorder="1" applyAlignment="1">
      <alignment vertical="top" wrapText="1"/>
    </xf>
    <xf numFmtId="0" fontId="22" fillId="0" borderId="26" xfId="0" applyFont="1" applyFill="1" applyBorder="1" applyAlignment="1">
      <alignment vertical="top" wrapText="1"/>
    </xf>
    <xf numFmtId="0" fontId="32" fillId="0" borderId="0" xfId="0" applyFont="1" applyBorder="1" applyAlignment="1">
      <alignment horizontal="justify" vertical="center"/>
    </xf>
    <xf numFmtId="0" fontId="32" fillId="0" borderId="11" xfId="0" applyFont="1" applyBorder="1" applyAlignment="1">
      <alignment horizontal="justify" vertical="center"/>
    </xf>
    <xf numFmtId="0" fontId="21" fillId="0" borderId="41" xfId="0" applyFont="1" applyFill="1" applyBorder="1" applyAlignment="1">
      <alignment horizontal="distributed" vertical="center" indent="1"/>
    </xf>
    <xf numFmtId="0" fontId="21" fillId="0" borderId="0" xfId="0" applyFont="1" applyFill="1" applyBorder="1" applyAlignment="1">
      <alignment horizontal="distributed" vertical="center" indent="1"/>
    </xf>
    <xf numFmtId="0" fontId="21" fillId="0" borderId="32" xfId="0" applyFont="1" applyFill="1" applyBorder="1" applyAlignment="1">
      <alignment horizontal="distributed" vertical="center" wrapText="1" indent="2"/>
    </xf>
    <xf numFmtId="0" fontId="21" fillId="0" borderId="41" xfId="0" applyFont="1" applyFill="1" applyBorder="1" applyAlignment="1">
      <alignment horizontal="distributed" vertical="center" wrapText="1" indent="2"/>
    </xf>
    <xf numFmtId="0" fontId="21" fillId="0" borderId="33" xfId="0" applyFont="1" applyFill="1" applyBorder="1" applyAlignment="1">
      <alignment horizontal="distributed" vertical="center" wrapText="1" indent="2"/>
    </xf>
    <xf numFmtId="0" fontId="21" fillId="0" borderId="35" xfId="0" applyFont="1" applyFill="1" applyBorder="1" applyAlignment="1">
      <alignment horizontal="distributed" vertical="center" wrapText="1" indent="2"/>
    </xf>
    <xf numFmtId="0" fontId="21" fillId="0" borderId="30" xfId="0" applyFont="1" applyFill="1" applyBorder="1" applyAlignment="1">
      <alignment horizontal="distributed" vertical="center" wrapText="1" indent="2"/>
    </xf>
    <xf numFmtId="0" fontId="21" fillId="0" borderId="31" xfId="0" applyFont="1" applyFill="1" applyBorder="1" applyAlignment="1">
      <alignment horizontal="distributed" vertical="center" wrapText="1" indent="2"/>
    </xf>
    <xf numFmtId="0" fontId="21" fillId="0" borderId="32" xfId="0" applyFont="1" applyFill="1" applyBorder="1" applyAlignment="1">
      <alignment horizontal="distributed" vertical="center" wrapText="1" indent="1"/>
    </xf>
    <xf numFmtId="0" fontId="21" fillId="0" borderId="41" xfId="0" applyFont="1" applyFill="1" applyBorder="1" applyAlignment="1">
      <alignment horizontal="distributed" vertical="center" wrapText="1" indent="1"/>
    </xf>
    <xf numFmtId="0" fontId="21" fillId="0" borderId="33" xfId="0" applyFont="1" applyFill="1" applyBorder="1" applyAlignment="1">
      <alignment horizontal="distributed" vertical="center" wrapText="1" indent="1"/>
    </xf>
    <xf numFmtId="0" fontId="21" fillId="0" borderId="35" xfId="0" applyFont="1" applyFill="1" applyBorder="1" applyAlignment="1">
      <alignment horizontal="distributed" vertical="center" wrapText="1" indent="1"/>
    </xf>
    <xf numFmtId="0" fontId="21" fillId="0" borderId="30" xfId="0" applyFont="1" applyFill="1" applyBorder="1" applyAlignment="1">
      <alignment horizontal="distributed" vertical="center" wrapText="1" indent="1"/>
    </xf>
    <xf numFmtId="0" fontId="21" fillId="0" borderId="31" xfId="0" applyFont="1" applyFill="1" applyBorder="1" applyAlignment="1">
      <alignment horizontal="distributed" vertical="center" wrapText="1" indent="1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top" wrapText="1"/>
    </xf>
    <xf numFmtId="0" fontId="23" fillId="0" borderId="31" xfId="0" applyFont="1" applyFill="1" applyBorder="1" applyAlignment="1">
      <alignment vertical="top" wrapText="1"/>
    </xf>
    <xf numFmtId="0" fontId="22" fillId="0" borderId="41" xfId="0" applyFont="1" applyFill="1" applyBorder="1" applyAlignment="1">
      <alignment vertical="top"/>
    </xf>
    <xf numFmtId="0" fontId="22" fillId="0" borderId="33" xfId="0" applyFont="1" applyFill="1" applyBorder="1" applyAlignment="1">
      <alignment vertical="top"/>
    </xf>
    <xf numFmtId="0" fontId="22" fillId="0" borderId="40" xfId="0" applyFont="1" applyFill="1" applyBorder="1" applyAlignment="1">
      <alignment vertical="top"/>
    </xf>
    <xf numFmtId="0" fontId="22" fillId="0" borderId="70" xfId="0" applyFont="1" applyFill="1" applyBorder="1" applyAlignment="1">
      <alignment vertical="top"/>
    </xf>
    <xf numFmtId="0" fontId="24" fillId="0" borderId="68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37" xfId="0" applyFill="1" applyBorder="1" applyAlignment="1">
      <alignment wrapText="1"/>
    </xf>
    <xf numFmtId="0" fontId="0" fillId="0" borderId="0" xfId="0" applyFill="1" applyBorder="1" applyAlignment="1"/>
    <xf numFmtId="0" fontId="0" fillId="0" borderId="37" xfId="0" applyFill="1" applyBorder="1" applyAlignment="1"/>
    <xf numFmtId="0" fontId="22" fillId="0" borderId="30" xfId="0" applyFont="1" applyFill="1" applyBorder="1" applyAlignment="1">
      <alignment wrapText="1"/>
    </xf>
    <xf numFmtId="0" fontId="22" fillId="0" borderId="30" xfId="0" applyFont="1" applyFill="1" applyBorder="1" applyAlignment="1"/>
    <xf numFmtId="0" fontId="22" fillId="0" borderId="38" xfId="0" applyFont="1" applyFill="1" applyBorder="1" applyAlignment="1"/>
    <xf numFmtId="0" fontId="22" fillId="0" borderId="17" xfId="0" applyFont="1" applyFill="1" applyBorder="1" applyAlignment="1">
      <alignment horizontal="left" vertical="distributed" textRotation="255" justifyLastLine="1"/>
    </xf>
    <xf numFmtId="0" fontId="22" fillId="0" borderId="53" xfId="0" applyFont="1" applyFill="1" applyBorder="1" applyAlignment="1">
      <alignment horizontal="left" vertical="distributed" textRotation="255" justifyLastLine="1"/>
    </xf>
    <xf numFmtId="0" fontId="22" fillId="0" borderId="0" xfId="0" applyFont="1" applyFill="1" applyBorder="1" applyAlignment="1">
      <alignment horizontal="left" vertical="distributed" textRotation="255" justifyLastLine="1"/>
    </xf>
    <xf numFmtId="0" fontId="22" fillId="0" borderId="28" xfId="0" applyFont="1" applyFill="1" applyBorder="1" applyAlignment="1">
      <alignment horizontal="left" vertical="distributed" textRotation="255" justifyLastLine="1"/>
    </xf>
    <xf numFmtId="0" fontId="22" fillId="0" borderId="10" xfId="0" applyFont="1" applyFill="1" applyBorder="1" applyAlignment="1">
      <alignment horizontal="left" vertical="distributed" textRotation="255" justifyLastLine="1"/>
    </xf>
    <xf numFmtId="0" fontId="22" fillId="0" borderId="50" xfId="0" applyFont="1" applyFill="1" applyBorder="1" applyAlignment="1">
      <alignment horizontal="left" vertical="distributed" textRotation="255" justifyLastLine="1"/>
    </xf>
    <xf numFmtId="0" fontId="22" fillId="0" borderId="51" xfId="0" applyFont="1" applyFill="1" applyBorder="1" applyAlignment="1">
      <alignment horizontal="right" vertical="distributed" textRotation="255" justifyLastLine="1"/>
    </xf>
    <xf numFmtId="0" fontId="22" fillId="0" borderId="17" xfId="0" applyFont="1" applyFill="1" applyBorder="1" applyAlignment="1">
      <alignment horizontal="right" vertical="distributed" textRotation="255" justifyLastLine="1"/>
    </xf>
    <xf numFmtId="0" fontId="22" fillId="0" borderId="14" xfId="0" applyFont="1" applyFill="1" applyBorder="1" applyAlignment="1">
      <alignment horizontal="right" vertical="distributed" textRotation="255" justifyLastLine="1"/>
    </xf>
    <xf numFmtId="0" fontId="22" fillId="0" borderId="0" xfId="0" applyFont="1" applyFill="1" applyBorder="1" applyAlignment="1">
      <alignment horizontal="right" vertical="distributed" textRotation="255" justifyLastLine="1"/>
    </xf>
    <xf numFmtId="0" fontId="22" fillId="0" borderId="15" xfId="0" applyFont="1" applyFill="1" applyBorder="1" applyAlignment="1">
      <alignment horizontal="right" vertical="distributed" textRotation="255" justifyLastLine="1"/>
    </xf>
    <xf numFmtId="0" fontId="22" fillId="0" borderId="10" xfId="0" applyFont="1" applyFill="1" applyBorder="1" applyAlignment="1">
      <alignment horizontal="right" vertical="distributed" textRotation="255" justifyLastLine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vertical="center"/>
    </xf>
    <xf numFmtId="0" fontId="32" fillId="0" borderId="41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25" fillId="0" borderId="30" xfId="0" applyFont="1" applyFill="1" applyBorder="1" applyAlignment="1">
      <alignment horizontal="justify" vertical="center"/>
    </xf>
    <xf numFmtId="0" fontId="27" fillId="0" borderId="35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distributed" vertical="center" indent="1"/>
    </xf>
    <xf numFmtId="0" fontId="25" fillId="0" borderId="0" xfId="0" applyFont="1" applyFill="1" applyBorder="1" applyAlignment="1">
      <alignment vertical="center"/>
    </xf>
    <xf numFmtId="0" fontId="24" fillId="0" borderId="32" xfId="0" applyFont="1" applyFill="1" applyBorder="1" applyAlignment="1">
      <alignment vertical="center" wrapText="1"/>
    </xf>
    <xf numFmtId="0" fontId="24" fillId="0" borderId="41" xfId="0" applyFont="1" applyFill="1" applyBorder="1" applyAlignment="1">
      <alignment vertical="center" wrapText="1"/>
    </xf>
    <xf numFmtId="0" fontId="24" fillId="0" borderId="44" xfId="0" applyFont="1" applyFill="1" applyBorder="1" applyAlignment="1">
      <alignment vertical="center" wrapText="1"/>
    </xf>
    <xf numFmtId="0" fontId="21" fillId="0" borderId="40" xfId="0" applyFont="1" applyBorder="1" applyAlignment="1">
      <alignment horizontal="right" vertical="top" wrapText="1"/>
    </xf>
    <xf numFmtId="0" fontId="27" fillId="0" borderId="21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justify" vertical="top"/>
    </xf>
    <xf numFmtId="0" fontId="22" fillId="0" borderId="22" xfId="0" applyFont="1" applyFill="1" applyBorder="1" applyAlignment="1">
      <alignment horizontal="justify" vertical="top"/>
    </xf>
    <xf numFmtId="0" fontId="22" fillId="0" borderId="23" xfId="0" applyFont="1" applyFill="1" applyBorder="1" applyAlignment="1">
      <alignment horizontal="justify" vertical="top"/>
    </xf>
    <xf numFmtId="0" fontId="24" fillId="0" borderId="0" xfId="0" applyFont="1" applyFill="1" applyBorder="1" applyAlignment="1">
      <alignment vertical="center"/>
    </xf>
    <xf numFmtId="0" fontId="24" fillId="0" borderId="37" xfId="0" applyFont="1" applyFill="1" applyBorder="1" applyAlignment="1">
      <alignment vertical="center"/>
    </xf>
    <xf numFmtId="0" fontId="24" fillId="0" borderId="41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vertical="center"/>
    </xf>
    <xf numFmtId="0" fontId="21" fillId="0" borderId="36" xfId="0" applyFont="1" applyFill="1" applyBorder="1" applyAlignment="1">
      <alignment horizontal="center" vertical="distributed" textRotation="255" indent="1"/>
    </xf>
    <xf numFmtId="0" fontId="21" fillId="0" borderId="22" xfId="0" applyFont="1" applyFill="1" applyBorder="1" applyAlignment="1">
      <alignment horizontal="center" vertical="distributed" textRotation="255" indent="1"/>
    </xf>
    <xf numFmtId="0" fontId="21" fillId="0" borderId="71" xfId="0" applyFont="1" applyFill="1" applyBorder="1" applyAlignment="1">
      <alignment horizontal="center" vertical="distributed" textRotation="255" indent="1"/>
    </xf>
    <xf numFmtId="0" fontId="21" fillId="0" borderId="75" xfId="0" applyFont="1" applyFill="1" applyBorder="1" applyAlignment="1">
      <alignment horizontal="center" vertical="distributed" textRotation="255" indent="1"/>
    </xf>
    <xf numFmtId="0" fontId="21" fillId="0" borderId="76" xfId="0" applyFont="1" applyFill="1" applyBorder="1" applyAlignment="1">
      <alignment horizontal="center" vertical="distributed" textRotation="255" indent="1"/>
    </xf>
    <xf numFmtId="0" fontId="21" fillId="0" borderId="77" xfId="0" applyFont="1" applyFill="1" applyBorder="1" applyAlignment="1">
      <alignment horizontal="center" vertical="distributed" textRotation="255" indent="1"/>
    </xf>
    <xf numFmtId="0" fontId="27" fillId="33" borderId="0" xfId="0" applyFont="1" applyFill="1" applyBorder="1" applyAlignment="1">
      <alignment horizontal="center" vertical="center"/>
    </xf>
    <xf numFmtId="0" fontId="27" fillId="33" borderId="3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center"/>
    </xf>
    <xf numFmtId="0" fontId="24" fillId="0" borderId="30" xfId="0" applyFont="1" applyFill="1" applyBorder="1" applyAlignment="1">
      <alignment horizontal="left" vertical="center"/>
    </xf>
    <xf numFmtId="0" fontId="24" fillId="0" borderId="38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top"/>
    </xf>
    <xf numFmtId="0" fontId="24" fillId="0" borderId="37" xfId="0" applyFont="1" applyFill="1" applyBorder="1" applyAlignment="1">
      <alignment vertical="top"/>
    </xf>
    <xf numFmtId="0" fontId="24" fillId="33" borderId="30" xfId="0" applyFont="1" applyFill="1" applyBorder="1" applyAlignment="1">
      <alignment horizontal="left" vertical="center" wrapText="1"/>
    </xf>
    <xf numFmtId="0" fontId="24" fillId="33" borderId="38" xfId="0" applyFont="1" applyFill="1" applyBorder="1" applyAlignment="1">
      <alignment horizontal="left" vertical="center" wrapText="1"/>
    </xf>
    <xf numFmtId="0" fontId="21" fillId="33" borderId="61" xfId="0" applyFont="1" applyFill="1" applyBorder="1" applyAlignment="1">
      <alignment horizontal="center" vertical="center" wrapText="1"/>
    </xf>
    <xf numFmtId="0" fontId="21" fillId="33" borderId="59" xfId="0" applyFont="1" applyFill="1" applyBorder="1" applyAlignment="1">
      <alignment horizontal="center" vertical="center" wrapText="1"/>
    </xf>
    <xf numFmtId="0" fontId="21" fillId="33" borderId="63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horizontal="center" vertical="center"/>
    </xf>
    <xf numFmtId="0" fontId="30" fillId="0" borderId="58" xfId="0" applyFont="1" applyFill="1" applyBorder="1" applyAlignment="1">
      <alignment horizontal="center" vertical="center" shrinkToFit="1"/>
    </xf>
    <xf numFmtId="0" fontId="30" fillId="0" borderId="46" xfId="0" applyFont="1" applyFill="1" applyBorder="1" applyAlignment="1">
      <alignment horizontal="center" vertical="center" shrinkToFit="1"/>
    </xf>
    <xf numFmtId="0" fontId="30" fillId="0" borderId="57" xfId="0" applyFont="1" applyFill="1" applyBorder="1" applyAlignment="1">
      <alignment horizontal="center" vertical="center" shrinkToFi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justify"/>
    </xf>
    <xf numFmtId="0" fontId="22" fillId="0" borderId="44" xfId="0" applyFont="1" applyFill="1" applyBorder="1" applyAlignment="1">
      <alignment horizontal="justify"/>
    </xf>
    <xf numFmtId="0" fontId="22" fillId="0" borderId="0" xfId="0" applyFont="1" applyFill="1" applyBorder="1" applyAlignment="1">
      <alignment horizontal="center"/>
    </xf>
    <xf numFmtId="0" fontId="22" fillId="0" borderId="37" xfId="0" applyFont="1" applyFill="1" applyBorder="1" applyAlignment="1">
      <alignment horizontal="center"/>
    </xf>
    <xf numFmtId="0" fontId="21" fillId="0" borderId="38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distributed" vertical="center" indent="2"/>
    </xf>
    <xf numFmtId="0" fontId="21" fillId="0" borderId="30" xfId="0" applyFont="1" applyFill="1" applyBorder="1" applyAlignment="1">
      <alignment horizontal="distributed" vertical="center" indent="2"/>
    </xf>
    <xf numFmtId="0" fontId="26" fillId="0" borderId="75" xfId="0" applyFont="1" applyFill="1" applyBorder="1" applyAlignment="1">
      <alignment horizontal="center" vertical="distributed" textRotation="255" wrapText="1" justifyLastLine="1"/>
    </xf>
    <xf numFmtId="0" fontId="26" fillId="0" borderId="76" xfId="0" applyFont="1" applyFill="1" applyBorder="1" applyAlignment="1">
      <alignment horizontal="center" vertical="distributed" textRotation="255" wrapText="1" justifyLastLine="1"/>
    </xf>
    <xf numFmtId="0" fontId="26" fillId="0" borderId="77" xfId="0" applyFont="1" applyFill="1" applyBorder="1" applyAlignment="1">
      <alignment horizontal="center" vertical="distributed" textRotation="255" wrapText="1" justifyLastLine="1"/>
    </xf>
    <xf numFmtId="0" fontId="21" fillId="0" borderId="41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distributed" vertical="center"/>
    </xf>
    <xf numFmtId="176" fontId="36" fillId="0" borderId="75" xfId="0" applyNumberFormat="1" applyFont="1" applyFill="1" applyBorder="1" applyAlignment="1">
      <alignment vertical="center"/>
    </xf>
    <xf numFmtId="176" fontId="36" fillId="0" borderId="76" xfId="0" applyNumberFormat="1" applyFont="1" applyFill="1" applyBorder="1" applyAlignment="1">
      <alignment vertical="center"/>
    </xf>
    <xf numFmtId="176" fontId="36" fillId="0" borderId="34" xfId="0" applyNumberFormat="1" applyFont="1" applyFill="1" applyBorder="1" applyAlignment="1">
      <alignment horizontal="right" vertical="center"/>
    </xf>
    <xf numFmtId="176" fontId="36" fillId="0" borderId="0" xfId="0" applyNumberFormat="1" applyFont="1" applyFill="1" applyBorder="1" applyAlignment="1">
      <alignment horizontal="right" vertical="center"/>
    </xf>
    <xf numFmtId="176" fontId="36" fillId="33" borderId="34" xfId="0" applyNumberFormat="1" applyFont="1" applyFill="1" applyBorder="1" applyAlignment="1">
      <alignment horizontal="center" vertical="center"/>
    </xf>
    <xf numFmtId="176" fontId="36" fillId="33" borderId="0" xfId="0" applyNumberFormat="1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distributed" vertical="center" indent="1"/>
    </xf>
    <xf numFmtId="0" fontId="25" fillId="0" borderId="41" xfId="0" applyFont="1" applyFill="1" applyBorder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7" xfId="0" applyFont="1" applyFill="1" applyBorder="1" applyAlignment="1">
      <alignment vertical="center"/>
    </xf>
    <xf numFmtId="0" fontId="27" fillId="33" borderId="25" xfId="0" applyFont="1" applyFill="1" applyBorder="1" applyAlignment="1">
      <alignment horizontal="right" vertical="center"/>
    </xf>
    <xf numFmtId="0" fontId="27" fillId="33" borderId="66" xfId="0" applyFont="1" applyFill="1" applyBorder="1" applyAlignment="1">
      <alignment horizontal="right" vertical="center"/>
    </xf>
    <xf numFmtId="0" fontId="27" fillId="33" borderId="40" xfId="0" applyFont="1" applyFill="1" applyBorder="1" applyAlignment="1">
      <alignment horizontal="right" vertical="center"/>
    </xf>
    <xf numFmtId="0" fontId="27" fillId="33" borderId="39" xfId="0" applyFont="1" applyFill="1" applyBorder="1" applyAlignment="1">
      <alignment horizontal="right" vertical="center"/>
    </xf>
    <xf numFmtId="0" fontId="22" fillId="0" borderId="25" xfId="0" applyFont="1" applyFill="1" applyBorder="1" applyAlignment="1">
      <alignment vertical="center"/>
    </xf>
    <xf numFmtId="0" fontId="22" fillId="0" borderId="66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37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0" fontId="29" fillId="0" borderId="38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top"/>
    </xf>
    <xf numFmtId="0" fontId="22" fillId="0" borderId="26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28" xfId="0" applyFont="1" applyFill="1" applyBorder="1" applyAlignment="1">
      <alignment vertical="top"/>
    </xf>
    <xf numFmtId="0" fontId="22" fillId="0" borderId="30" xfId="0" applyFont="1" applyFill="1" applyBorder="1" applyAlignment="1">
      <alignment vertical="top"/>
    </xf>
    <xf numFmtId="0" fontId="22" fillId="0" borderId="31" xfId="0" applyFont="1" applyFill="1" applyBorder="1" applyAlignment="1">
      <alignment vertical="top"/>
    </xf>
    <xf numFmtId="0" fontId="24" fillId="0" borderId="36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/>
    </xf>
    <xf numFmtId="0" fontId="24" fillId="0" borderId="71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horizontal="center" vertical="center"/>
    </xf>
    <xf numFmtId="0" fontId="21" fillId="33" borderId="68" xfId="0" applyFont="1" applyFill="1" applyBorder="1" applyAlignment="1">
      <alignment horizontal="center" vertical="center"/>
    </xf>
    <xf numFmtId="0" fontId="21" fillId="33" borderId="25" xfId="0" applyFont="1" applyFill="1" applyBorder="1" applyAlignment="1">
      <alignment horizontal="center" vertical="center"/>
    </xf>
    <xf numFmtId="0" fontId="21" fillId="33" borderId="26" xfId="0" applyFont="1" applyFill="1" applyBorder="1" applyAlignment="1">
      <alignment horizontal="center" vertical="center"/>
    </xf>
    <xf numFmtId="0" fontId="21" fillId="33" borderId="69" xfId="0" applyFont="1" applyFill="1" applyBorder="1" applyAlignment="1">
      <alignment horizontal="center" vertical="center"/>
    </xf>
    <xf numFmtId="0" fontId="21" fillId="33" borderId="40" xfId="0" applyFont="1" applyFill="1" applyBorder="1" applyAlignment="1">
      <alignment horizontal="center" vertical="center"/>
    </xf>
    <xf numFmtId="0" fontId="21" fillId="33" borderId="70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24" fillId="0" borderId="75" xfId="0" applyFont="1" applyFill="1" applyBorder="1" applyAlignment="1">
      <alignment horizontal="center" vertical="center" wrapText="1"/>
    </xf>
    <xf numFmtId="0" fontId="24" fillId="0" borderId="76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0" fontId="24" fillId="0" borderId="74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33" borderId="56" xfId="0" applyFont="1" applyFill="1" applyBorder="1" applyAlignment="1">
      <alignment horizontal="center" vertical="center" wrapText="1"/>
    </xf>
    <xf numFmtId="0" fontId="24" fillId="33" borderId="41" xfId="0" applyFont="1" applyFill="1" applyBorder="1" applyAlignment="1">
      <alignment horizontal="center" vertical="center" wrapText="1"/>
    </xf>
    <xf numFmtId="0" fontId="24" fillId="33" borderId="42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54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9" xfId="0" applyFont="1" applyFill="1" applyBorder="1" applyAlignment="1">
      <alignment horizontal="center" vertical="center" wrapText="1"/>
    </xf>
    <xf numFmtId="0" fontId="24" fillId="33" borderId="34" xfId="0" applyFont="1" applyFill="1" applyBorder="1" applyAlignment="1">
      <alignment horizontal="center" vertical="center" wrapText="1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35" xfId="0" applyFont="1" applyFill="1" applyBorder="1" applyAlignment="1">
      <alignment horizontal="center" vertical="center" wrapText="1"/>
    </xf>
    <xf numFmtId="0" fontId="24" fillId="33" borderId="43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justify" wrapText="1"/>
    </xf>
    <xf numFmtId="0" fontId="33" fillId="0" borderId="17" xfId="0" applyFont="1" applyBorder="1" applyAlignment="1">
      <alignment horizontal="justify" wrapText="1"/>
    </xf>
    <xf numFmtId="0" fontId="33" fillId="0" borderId="62" xfId="0" applyFont="1" applyBorder="1" applyAlignment="1">
      <alignment horizontal="justify" wrapText="1"/>
    </xf>
    <xf numFmtId="0" fontId="33" fillId="0" borderId="18" xfId="0" applyFont="1" applyBorder="1" applyAlignment="1">
      <alignment horizontal="justify" vertical="center" wrapText="1"/>
    </xf>
    <xf numFmtId="0" fontId="33" fillId="0" borderId="0" xfId="0" applyFont="1" applyBorder="1" applyAlignment="1">
      <alignment horizontal="justify" vertical="center" wrapText="1"/>
    </xf>
    <xf numFmtId="0" fontId="33" fillId="0" borderId="37" xfId="0" applyFont="1" applyBorder="1" applyAlignment="1">
      <alignment horizontal="justify" vertical="center" wrapText="1"/>
    </xf>
    <xf numFmtId="0" fontId="33" fillId="0" borderId="18" xfId="0" applyFont="1" applyBorder="1" applyAlignment="1">
      <alignment horizontal="justify" vertical="top" wrapText="1"/>
    </xf>
    <xf numFmtId="0" fontId="33" fillId="0" borderId="0" xfId="0" applyFont="1" applyBorder="1" applyAlignment="1">
      <alignment horizontal="justify" vertical="top" wrapText="1"/>
    </xf>
    <xf numFmtId="0" fontId="33" fillId="0" borderId="37" xfId="0" applyFont="1" applyBorder="1" applyAlignment="1">
      <alignment horizontal="justify" vertical="top" wrapText="1"/>
    </xf>
    <xf numFmtId="0" fontId="23" fillId="33" borderId="58" xfId="0" applyFont="1" applyFill="1" applyBorder="1" applyAlignment="1">
      <alignment horizontal="center" vertical="center" wrapText="1"/>
    </xf>
    <xf numFmtId="0" fontId="23" fillId="33" borderId="46" xfId="0" applyFont="1" applyFill="1" applyBorder="1" applyAlignment="1">
      <alignment horizontal="center" vertical="center" wrapText="1"/>
    </xf>
    <xf numFmtId="0" fontId="23" fillId="33" borderId="47" xfId="0" applyFont="1" applyFill="1" applyBorder="1" applyAlignment="1">
      <alignment horizontal="center" vertical="center" wrapText="1"/>
    </xf>
    <xf numFmtId="0" fontId="21" fillId="33" borderId="60" xfId="0" applyFont="1" applyFill="1" applyBorder="1" applyAlignment="1">
      <alignment horizontal="center" vertical="center" wrapText="1"/>
    </xf>
    <xf numFmtId="0" fontId="32" fillId="33" borderId="0" xfId="0" applyFont="1" applyFill="1" applyBorder="1" applyAlignment="1">
      <alignment horizontal="center" vertical="center" shrinkToFit="1"/>
    </xf>
    <xf numFmtId="0" fontId="32" fillId="33" borderId="40" xfId="0" applyFont="1" applyFill="1" applyBorder="1" applyAlignment="1">
      <alignment horizontal="center" vertical="center" shrinkToFit="1"/>
    </xf>
    <xf numFmtId="0" fontId="21" fillId="33" borderId="14" xfId="0" applyFont="1" applyFill="1" applyBorder="1" applyAlignment="1">
      <alignment vertical="center" textRotation="255"/>
    </xf>
    <xf numFmtId="0" fontId="21" fillId="33" borderId="0" xfId="0" applyFont="1" applyFill="1" applyBorder="1" applyAlignment="1">
      <alignment vertical="center" textRotation="255"/>
    </xf>
    <xf numFmtId="0" fontId="21" fillId="33" borderId="37" xfId="0" applyFont="1" applyFill="1" applyBorder="1" applyAlignment="1">
      <alignment vertical="center" textRotation="255"/>
    </xf>
    <xf numFmtId="0" fontId="21" fillId="33" borderId="128" xfId="0" applyFont="1" applyFill="1" applyBorder="1" applyAlignment="1">
      <alignment vertical="center" textRotation="255"/>
    </xf>
    <xf numFmtId="0" fontId="21" fillId="33" borderId="40" xfId="0" applyFont="1" applyFill="1" applyBorder="1" applyAlignment="1">
      <alignment vertical="center" textRotation="255"/>
    </xf>
    <xf numFmtId="0" fontId="21" fillId="33" borderId="39" xfId="0" applyFont="1" applyFill="1" applyBorder="1" applyAlignment="1">
      <alignment vertical="center" textRotation="255"/>
    </xf>
    <xf numFmtId="0" fontId="21" fillId="33" borderId="56" xfId="0" applyFont="1" applyFill="1" applyBorder="1" applyAlignment="1">
      <alignment horizontal="center" vertical="center"/>
    </xf>
    <xf numFmtId="0" fontId="21" fillId="33" borderId="41" xfId="0" applyFont="1" applyFill="1" applyBorder="1" applyAlignment="1">
      <alignment horizontal="center" vertical="center"/>
    </xf>
    <xf numFmtId="0" fontId="21" fillId="33" borderId="2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41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 shrinkToFit="1"/>
    </xf>
    <xf numFmtId="0" fontId="21" fillId="33" borderId="0" xfId="0" applyFont="1" applyFill="1" applyBorder="1" applyAlignment="1">
      <alignment horizontal="center" vertical="center" shrinkToFit="1"/>
    </xf>
    <xf numFmtId="0" fontId="23" fillId="33" borderId="0" xfId="0" applyFont="1" applyFill="1" applyBorder="1" applyAlignment="1">
      <alignment horizontal="center" vertical="top" shrinkToFit="1"/>
    </xf>
    <xf numFmtId="0" fontId="32" fillId="33" borderId="0" xfId="0" applyFont="1" applyFill="1" applyBorder="1" applyAlignment="1">
      <alignment horizontal="center" vertical="center"/>
    </xf>
    <xf numFmtId="49" fontId="24" fillId="33" borderId="34" xfId="0" applyNumberFormat="1" applyFont="1" applyFill="1" applyBorder="1" applyAlignment="1">
      <alignment horizontal="center" vertical="top"/>
    </xf>
    <xf numFmtId="49" fontId="24" fillId="33" borderId="0" xfId="0" applyNumberFormat="1" applyFont="1" applyFill="1" applyBorder="1" applyAlignment="1">
      <alignment horizontal="center" vertical="top"/>
    </xf>
    <xf numFmtId="49" fontId="24" fillId="33" borderId="35" xfId="0" applyNumberFormat="1" applyFont="1" applyFill="1" applyBorder="1" applyAlignment="1">
      <alignment horizontal="center" vertical="top"/>
    </xf>
    <xf numFmtId="49" fontId="24" fillId="33" borderId="30" xfId="0" applyNumberFormat="1" applyFont="1" applyFill="1" applyBorder="1" applyAlignment="1">
      <alignment horizontal="center" vertical="top"/>
    </xf>
    <xf numFmtId="0" fontId="24" fillId="33" borderId="46" xfId="0" applyFont="1" applyFill="1" applyBorder="1" applyAlignment="1">
      <alignment horizontal="left" vertical="center"/>
    </xf>
    <xf numFmtId="0" fontId="24" fillId="33" borderId="47" xfId="0" applyFont="1" applyFill="1" applyBorder="1" applyAlignment="1">
      <alignment horizontal="left" vertical="center"/>
    </xf>
    <xf numFmtId="0" fontId="24" fillId="33" borderId="28" xfId="0" applyFont="1" applyFill="1" applyBorder="1" applyAlignment="1">
      <alignment horizontal="left" vertical="center"/>
    </xf>
    <xf numFmtId="0" fontId="24" fillId="33" borderId="31" xfId="0" applyFont="1" applyFill="1" applyBorder="1" applyAlignment="1">
      <alignment horizontal="left" vertical="center"/>
    </xf>
    <xf numFmtId="0" fontId="21" fillId="33" borderId="44" xfId="0" applyFont="1" applyFill="1" applyBorder="1" applyAlignment="1">
      <alignment horizontal="center" vertical="center" wrapText="1"/>
    </xf>
    <xf numFmtId="0" fontId="21" fillId="33" borderId="64" xfId="0" applyFont="1" applyFill="1" applyBorder="1" applyAlignment="1">
      <alignment horizontal="center" vertical="center" wrapText="1"/>
    </xf>
    <xf numFmtId="0" fontId="24" fillId="33" borderId="34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 vertical="center"/>
    </xf>
    <xf numFmtId="0" fontId="24" fillId="33" borderId="35" xfId="0" applyFont="1" applyFill="1" applyBorder="1" applyAlignment="1">
      <alignment horizontal="center" vertical="center"/>
    </xf>
    <xf numFmtId="0" fontId="24" fillId="33" borderId="30" xfId="0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vertical="top" wrapText="1"/>
    </xf>
    <xf numFmtId="0" fontId="25" fillId="33" borderId="30" xfId="0" applyFont="1" applyFill="1" applyBorder="1" applyAlignment="1">
      <alignment horizontal="center" vertical="top" wrapText="1"/>
    </xf>
    <xf numFmtId="0" fontId="25" fillId="33" borderId="37" xfId="0" applyFont="1" applyFill="1" applyBorder="1" applyAlignment="1">
      <alignment horizontal="center" vertical="top" wrapText="1"/>
    </xf>
    <xf numFmtId="0" fontId="25" fillId="33" borderId="38" xfId="0" applyFont="1" applyFill="1" applyBorder="1" applyAlignment="1">
      <alignment horizontal="center" vertical="top" wrapText="1"/>
    </xf>
    <xf numFmtId="0" fontId="24" fillId="0" borderId="25" xfId="0" applyFont="1" applyFill="1" applyBorder="1" applyAlignment="1">
      <alignment horizontal="center" vertical="center"/>
    </xf>
    <xf numFmtId="49" fontId="24" fillId="33" borderId="25" xfId="0" applyNumberFormat="1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49" fontId="24" fillId="33" borderId="41" xfId="0" applyNumberFormat="1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vertical="top" wrapText="1"/>
    </xf>
    <xf numFmtId="0" fontId="25" fillId="0" borderId="44" xfId="0" applyFont="1" applyFill="1" applyBorder="1" applyAlignment="1">
      <alignment vertical="top" wrapText="1"/>
    </xf>
    <xf numFmtId="0" fontId="18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70" xfId="0" applyFont="1" applyFill="1" applyBorder="1" applyAlignment="1">
      <alignment horizontal="center" vertical="center" wrapText="1"/>
    </xf>
    <xf numFmtId="0" fontId="23" fillId="33" borderId="40" xfId="0" applyFont="1" applyFill="1" applyBorder="1" applyAlignment="1">
      <alignment horizontal="center" shrinkToFit="1"/>
    </xf>
    <xf numFmtId="0" fontId="23" fillId="33" borderId="39" xfId="0" applyFont="1" applyFill="1" applyBorder="1" applyAlignment="1">
      <alignment horizontal="center" shrinkToFit="1"/>
    </xf>
    <xf numFmtId="0" fontId="18" fillId="0" borderId="68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1" xfId="0" applyFont="1" applyFill="1" applyBorder="1" applyAlignment="1">
      <alignment horizontal="center" vertical="center" wrapText="1"/>
    </xf>
    <xf numFmtId="0" fontId="18" fillId="0" borderId="96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 wrapText="1"/>
    </xf>
    <xf numFmtId="0" fontId="24" fillId="33" borderId="34" xfId="0" applyFont="1" applyFill="1" applyBorder="1" applyAlignment="1">
      <alignment horizontal="left" vertical="center" wrapText="1"/>
    </xf>
    <xf numFmtId="0" fontId="24" fillId="33" borderId="0" xfId="0" applyFont="1" applyFill="1" applyBorder="1" applyAlignment="1">
      <alignment horizontal="left" vertical="center" wrapText="1"/>
    </xf>
    <xf numFmtId="0" fontId="24" fillId="33" borderId="37" xfId="0" applyFont="1" applyFill="1" applyBorder="1" applyAlignment="1">
      <alignment horizontal="left" vertical="center" wrapText="1"/>
    </xf>
    <xf numFmtId="0" fontId="24" fillId="33" borderId="35" xfId="0" applyFont="1" applyFill="1" applyBorder="1" applyAlignment="1">
      <alignment horizontal="left" vertical="center" wrapText="1"/>
    </xf>
    <xf numFmtId="0" fontId="24" fillId="33" borderId="69" xfId="0" applyFont="1" applyFill="1" applyBorder="1" applyAlignment="1">
      <alignment horizontal="left" vertical="center" wrapText="1"/>
    </xf>
    <xf numFmtId="0" fontId="24" fillId="33" borderId="40" xfId="0" applyFont="1" applyFill="1" applyBorder="1" applyAlignment="1">
      <alignment horizontal="left" vertical="center" wrapText="1"/>
    </xf>
    <xf numFmtId="176" fontId="36" fillId="0" borderId="33" xfId="0" applyNumberFormat="1" applyFont="1" applyFill="1" applyBorder="1" applyAlignment="1">
      <alignment vertical="center"/>
    </xf>
    <xf numFmtId="176" fontId="36" fillId="0" borderId="31" xfId="0" applyNumberFormat="1" applyFont="1" applyFill="1" applyBorder="1" applyAlignment="1">
      <alignment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176" fontId="36" fillId="0" borderId="41" xfId="0" applyNumberFormat="1" applyFont="1" applyFill="1" applyBorder="1" applyAlignment="1">
      <alignment vertical="center"/>
    </xf>
    <xf numFmtId="176" fontId="36" fillId="0" borderId="0" xfId="0" applyNumberFormat="1" applyFont="1" applyFill="1" applyBorder="1" applyAlignment="1">
      <alignment vertical="center"/>
    </xf>
    <xf numFmtId="176" fontId="36" fillId="0" borderId="95" xfId="0" applyNumberFormat="1" applyFont="1" applyFill="1" applyBorder="1" applyAlignment="1">
      <alignment vertical="center"/>
    </xf>
    <xf numFmtId="176" fontId="36" fillId="0" borderId="96" xfId="0" applyNumberFormat="1" applyFont="1" applyFill="1" applyBorder="1" applyAlignment="1">
      <alignment vertical="center"/>
    </xf>
    <xf numFmtId="0" fontId="21" fillId="0" borderId="95" xfId="0" applyFont="1" applyFill="1" applyBorder="1" applyAlignment="1">
      <alignment horizontal="center" vertical="center"/>
    </xf>
    <xf numFmtId="0" fontId="21" fillId="0" borderId="96" xfId="0" applyFont="1" applyFill="1" applyBorder="1" applyAlignment="1">
      <alignment horizontal="center" vertical="center"/>
    </xf>
    <xf numFmtId="176" fontId="36" fillId="0" borderId="28" xfId="0" applyNumberFormat="1" applyFont="1" applyFill="1" applyBorder="1" applyAlignment="1">
      <alignment vertical="center"/>
    </xf>
    <xf numFmtId="0" fontId="18" fillId="0" borderId="95" xfId="0" applyFont="1" applyFill="1" applyBorder="1" applyAlignment="1">
      <alignment horizontal="center" vertical="center" wrapText="1"/>
    </xf>
    <xf numFmtId="0" fontId="18" fillId="0" borderId="93" xfId="0" applyFont="1" applyFill="1" applyBorder="1" applyAlignment="1">
      <alignment horizontal="center" vertical="center" wrapText="1"/>
    </xf>
    <xf numFmtId="176" fontId="36" fillId="0" borderId="30" xfId="0" applyNumberFormat="1" applyFont="1" applyFill="1" applyBorder="1" applyAlignment="1">
      <alignment vertical="center"/>
    </xf>
    <xf numFmtId="0" fontId="21" fillId="0" borderId="35" xfId="0" applyFont="1" applyFill="1" applyBorder="1" applyAlignment="1">
      <alignment horizontal="center" vertical="center"/>
    </xf>
    <xf numFmtId="176" fontId="36" fillId="0" borderId="93" xfId="0" applyNumberFormat="1" applyFont="1" applyFill="1" applyBorder="1" applyAlignment="1">
      <alignment vertical="center"/>
    </xf>
    <xf numFmtId="0" fontId="21" fillId="0" borderId="93" xfId="0" applyFont="1" applyFill="1" applyBorder="1" applyAlignment="1">
      <alignment horizontal="center" vertical="center"/>
    </xf>
    <xf numFmtId="176" fontId="36" fillId="0" borderId="44" xfId="0" applyNumberFormat="1" applyFont="1" applyFill="1" applyBorder="1" applyAlignment="1">
      <alignment vertical="center"/>
    </xf>
    <xf numFmtId="176" fontId="36" fillId="0" borderId="38" xfId="0" applyNumberFormat="1" applyFont="1" applyFill="1" applyBorder="1" applyAlignment="1">
      <alignment vertical="center"/>
    </xf>
    <xf numFmtId="0" fontId="23" fillId="0" borderId="3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distributed" vertical="center" wrapText="1" indent="1"/>
    </xf>
    <xf numFmtId="0" fontId="18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176" fontId="36" fillId="0" borderId="37" xfId="0" applyNumberFormat="1" applyFont="1" applyFill="1" applyBorder="1" applyAlignment="1">
      <alignment vertical="center"/>
    </xf>
    <xf numFmtId="0" fontId="23" fillId="0" borderId="34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7" fillId="0" borderId="105" xfId="0" applyFont="1" applyFill="1" applyBorder="1" applyAlignment="1">
      <alignment horizontal="center" vertical="center" textRotation="255" wrapText="1"/>
    </xf>
    <xf numFmtId="0" fontId="18" fillId="0" borderId="75" xfId="0" applyFont="1" applyFill="1" applyBorder="1" applyAlignment="1">
      <alignment horizontal="distributed" vertical="center" wrapText="1" indent="1"/>
    </xf>
    <xf numFmtId="0" fontId="18" fillId="0" borderId="76" xfId="0" applyFont="1" applyFill="1" applyBorder="1" applyAlignment="1">
      <alignment horizontal="distributed" vertical="center" wrapText="1" indent="1"/>
    </xf>
    <xf numFmtId="0" fontId="18" fillId="0" borderId="0" xfId="0" applyFont="1" applyFill="1" applyBorder="1" applyAlignment="1">
      <alignment horizontal="distributed" vertical="center" wrapText="1" indent="1"/>
    </xf>
    <xf numFmtId="0" fontId="27" fillId="0" borderId="78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distributed" vertical="center" wrapText="1" indent="2"/>
    </xf>
    <xf numFmtId="0" fontId="18" fillId="0" borderId="101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26" fillId="0" borderId="69" xfId="0" applyFont="1" applyFill="1" applyBorder="1" applyAlignment="1">
      <alignment horizontal="center" vertical="center" wrapText="1"/>
    </xf>
    <xf numFmtId="176" fontId="36" fillId="0" borderId="39" xfId="0" applyNumberFormat="1" applyFont="1" applyFill="1" applyBorder="1" applyAlignment="1">
      <alignment vertical="center"/>
    </xf>
    <xf numFmtId="0" fontId="18" fillId="0" borderId="27" xfId="0" applyFont="1" applyFill="1" applyBorder="1" applyAlignment="1">
      <alignment horizontal="distributed" vertical="center" indent="3"/>
    </xf>
    <xf numFmtId="0" fontId="18" fillId="0" borderId="0" xfId="0" applyFont="1" applyFill="1" applyBorder="1" applyAlignment="1">
      <alignment horizontal="distributed" vertical="center" indent="3"/>
    </xf>
    <xf numFmtId="0" fontId="18" fillId="0" borderId="99" xfId="0" applyFont="1" applyFill="1" applyBorder="1" applyAlignment="1">
      <alignment horizontal="center" vertical="center" wrapText="1"/>
    </xf>
    <xf numFmtId="176" fontId="36" fillId="0" borderId="40" xfId="0" applyNumberFormat="1" applyFont="1" applyFill="1" applyBorder="1" applyAlignment="1">
      <alignment vertical="center"/>
    </xf>
    <xf numFmtId="0" fontId="21" fillId="0" borderId="110" xfId="0" applyFont="1" applyFill="1" applyBorder="1" applyAlignment="1">
      <alignment horizontal="center" vertical="center" wrapText="1"/>
    </xf>
    <xf numFmtId="0" fontId="21" fillId="0" borderId="112" xfId="0" applyFont="1" applyFill="1" applyBorder="1" applyAlignment="1">
      <alignment horizontal="center" vertical="center" wrapText="1"/>
    </xf>
    <xf numFmtId="176" fontId="36" fillId="0" borderId="99" xfId="0" applyNumberFormat="1" applyFont="1" applyFill="1" applyBorder="1" applyAlignment="1">
      <alignment vertical="center"/>
    </xf>
    <xf numFmtId="0" fontId="21" fillId="0" borderId="111" xfId="0" applyFont="1" applyFill="1" applyBorder="1" applyAlignment="1">
      <alignment horizontal="center" vertical="center" wrapText="1"/>
    </xf>
    <xf numFmtId="0" fontId="21" fillId="0" borderId="113" xfId="0" applyFont="1" applyFill="1" applyBorder="1" applyAlignment="1">
      <alignment horizontal="center" vertical="center" wrapText="1"/>
    </xf>
    <xf numFmtId="0" fontId="27" fillId="0" borderId="108" xfId="0" applyFont="1" applyFill="1" applyBorder="1" applyAlignment="1">
      <alignment horizontal="center" vertical="center" textRotation="255" wrapText="1"/>
    </xf>
    <xf numFmtId="0" fontId="33" fillId="0" borderId="95" xfId="0" applyFont="1" applyFill="1" applyBorder="1" applyAlignment="1">
      <alignment horizontal="center" vertical="center" textRotation="255" wrapText="1"/>
    </xf>
    <xf numFmtId="0" fontId="33" fillId="0" borderId="96" xfId="0" applyFont="1" applyFill="1" applyBorder="1" applyAlignment="1">
      <alignment horizontal="center" vertical="center" textRotation="255" wrapText="1"/>
    </xf>
    <xf numFmtId="0" fontId="33" fillId="0" borderId="99" xfId="0" applyFont="1" applyFill="1" applyBorder="1" applyAlignment="1">
      <alignment horizontal="center" vertical="center" textRotation="255" wrapText="1"/>
    </xf>
    <xf numFmtId="0" fontId="18" fillId="0" borderId="106" xfId="0" applyFont="1" applyFill="1" applyBorder="1" applyAlignment="1">
      <alignment horizontal="center" vertical="center" wrapText="1"/>
    </xf>
    <xf numFmtId="0" fontId="18" fillId="0" borderId="109" xfId="0" applyFont="1" applyFill="1" applyBorder="1" applyAlignment="1">
      <alignment horizontal="center" vertical="center" wrapText="1"/>
    </xf>
    <xf numFmtId="176" fontId="36" fillId="0" borderId="70" xfId="0" applyNumberFormat="1" applyFont="1" applyFill="1" applyBorder="1" applyAlignment="1">
      <alignment vertical="center"/>
    </xf>
    <xf numFmtId="0" fontId="21" fillId="0" borderId="68" xfId="0" applyFont="1" applyFill="1" applyBorder="1" applyAlignment="1">
      <alignment horizontal="center" vertical="center" wrapText="1"/>
    </xf>
    <xf numFmtId="0" fontId="21" fillId="0" borderId="69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distributed" vertical="center" indent="3"/>
    </xf>
    <xf numFmtId="0" fontId="18" fillId="0" borderId="25" xfId="0" applyFont="1" applyFill="1" applyBorder="1" applyAlignment="1">
      <alignment horizontal="distributed" vertical="center" indent="3"/>
    </xf>
    <xf numFmtId="176" fontId="36" fillId="0" borderId="25" xfId="0" applyNumberFormat="1" applyFont="1" applyFill="1" applyBorder="1" applyAlignment="1">
      <alignment vertical="center"/>
    </xf>
    <xf numFmtId="176" fontId="36" fillId="0" borderId="101" xfId="0" applyNumberFormat="1" applyFont="1" applyFill="1" applyBorder="1" applyAlignment="1">
      <alignment vertical="center"/>
    </xf>
    <xf numFmtId="0" fontId="21" fillId="0" borderId="114" xfId="0" applyFont="1" applyFill="1" applyBorder="1" applyAlignment="1">
      <alignment horizontal="center" vertical="center" wrapText="1"/>
    </xf>
    <xf numFmtId="176" fontId="36" fillId="0" borderId="26" xfId="0" applyNumberFormat="1" applyFont="1" applyFill="1" applyBorder="1" applyAlignment="1">
      <alignment vertical="center"/>
    </xf>
    <xf numFmtId="0" fontId="26" fillId="0" borderId="68" xfId="0" applyFont="1" applyFill="1" applyBorder="1" applyAlignment="1">
      <alignment horizontal="center" vertical="center" wrapText="1"/>
    </xf>
    <xf numFmtId="176" fontId="36" fillId="0" borderId="66" xfId="0" applyNumberFormat="1" applyFont="1" applyFill="1" applyBorder="1" applyAlignment="1">
      <alignment vertical="center"/>
    </xf>
    <xf numFmtId="0" fontId="18" fillId="0" borderId="26" xfId="0" applyFont="1" applyFill="1" applyBorder="1" applyAlignment="1">
      <alignment horizontal="distributed" vertical="center" indent="3"/>
    </xf>
    <xf numFmtId="0" fontId="18" fillId="0" borderId="28" xfId="0" applyFont="1" applyFill="1" applyBorder="1" applyAlignment="1">
      <alignment horizontal="distributed" vertical="center" indent="3"/>
    </xf>
    <xf numFmtId="0" fontId="21" fillId="0" borderId="115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8" fillId="0" borderId="78" xfId="0" applyFont="1" applyFill="1" applyBorder="1" applyAlignment="1">
      <alignment horizontal="center" vertical="center" wrapText="1"/>
    </xf>
    <xf numFmtId="0" fontId="18" fillId="0" borderId="79" xfId="0" applyFont="1" applyFill="1" applyBorder="1" applyAlignment="1">
      <alignment horizontal="center" vertical="center" wrapText="1"/>
    </xf>
    <xf numFmtId="0" fontId="18" fillId="0" borderId="81" xfId="0" applyFont="1" applyFill="1" applyBorder="1" applyAlignment="1">
      <alignment horizontal="center" vertical="center" wrapText="1"/>
    </xf>
    <xf numFmtId="0" fontId="18" fillId="0" borderId="85" xfId="0" applyFont="1" applyFill="1" applyBorder="1" applyAlignment="1">
      <alignment horizontal="center" vertical="center" wrapText="1"/>
    </xf>
    <xf numFmtId="0" fontId="18" fillId="0" borderId="82" xfId="0" applyFont="1" applyFill="1" applyBorder="1" applyAlignment="1">
      <alignment horizontal="center" vertical="center" wrapText="1"/>
    </xf>
    <xf numFmtId="0" fontId="18" fillId="0" borderId="83" xfId="0" applyFont="1" applyFill="1" applyBorder="1" applyAlignment="1">
      <alignment horizontal="center" vertical="center" wrapText="1"/>
    </xf>
    <xf numFmtId="0" fontId="24" fillId="0" borderId="86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0" fontId="24" fillId="0" borderId="88" xfId="0" applyFont="1" applyFill="1" applyBorder="1" applyAlignment="1">
      <alignment horizontal="center" vertical="center" wrapText="1"/>
    </xf>
    <xf numFmtId="0" fontId="24" fillId="0" borderId="89" xfId="0" applyFont="1" applyFill="1" applyBorder="1" applyAlignment="1">
      <alignment horizontal="center" vertical="center" wrapText="1"/>
    </xf>
    <xf numFmtId="0" fontId="27" fillId="0" borderId="90" xfId="0" applyFont="1" applyFill="1" applyBorder="1" applyAlignment="1">
      <alignment horizontal="center" vertical="center" textRotation="255" wrapText="1"/>
    </xf>
    <xf numFmtId="0" fontId="27" fillId="0" borderId="27" xfId="0" applyFont="1" applyFill="1" applyBorder="1" applyAlignment="1">
      <alignment horizontal="center" vertical="center" textRotation="255" wrapText="1"/>
    </xf>
    <xf numFmtId="0" fontId="18" fillId="0" borderId="54" xfId="0" applyFont="1" applyFill="1" applyBorder="1" applyAlignment="1">
      <alignment horizontal="distributed" vertical="center" wrapText="1" indent="2"/>
    </xf>
    <xf numFmtId="0" fontId="18" fillId="0" borderId="17" xfId="0" applyFont="1" applyFill="1" applyBorder="1" applyAlignment="1">
      <alignment horizontal="distributed" vertical="center" wrapText="1" indent="2"/>
    </xf>
    <xf numFmtId="0" fontId="18" fillId="0" borderId="53" xfId="0" applyFont="1" applyFill="1" applyBorder="1" applyAlignment="1">
      <alignment horizontal="distributed" vertical="center" wrapText="1" indent="2"/>
    </xf>
    <xf numFmtId="0" fontId="18" fillId="0" borderId="35" xfId="0" applyFont="1" applyFill="1" applyBorder="1" applyAlignment="1">
      <alignment horizontal="distributed" vertical="center" wrapText="1" indent="2"/>
    </xf>
    <xf numFmtId="0" fontId="18" fillId="0" borderId="30" xfId="0" applyFont="1" applyFill="1" applyBorder="1" applyAlignment="1">
      <alignment horizontal="distributed" vertical="center" wrapText="1" indent="2"/>
    </xf>
    <xf numFmtId="0" fontId="18" fillId="0" borderId="31" xfId="0" applyFont="1" applyFill="1" applyBorder="1" applyAlignment="1">
      <alignment horizontal="distributed" vertical="center" wrapText="1" indent="2"/>
    </xf>
    <xf numFmtId="0" fontId="18" fillId="0" borderId="17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24" fillId="0" borderId="95" xfId="0" applyFont="1" applyFill="1" applyBorder="1" applyAlignment="1">
      <alignment horizontal="distributed" vertical="center" wrapText="1" indent="1"/>
    </xf>
    <xf numFmtId="0" fontId="24" fillId="0" borderId="96" xfId="0" applyFont="1" applyFill="1" applyBorder="1" applyAlignment="1">
      <alignment horizontal="distributed" vertical="center" wrapText="1" indent="1"/>
    </xf>
    <xf numFmtId="0" fontId="24" fillId="0" borderId="93" xfId="0" applyFont="1" applyFill="1" applyBorder="1" applyAlignment="1">
      <alignment horizontal="distributed" vertical="center" wrapText="1" inden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3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distributed" vertical="center" wrapText="1" indent="2"/>
    </xf>
    <xf numFmtId="0" fontId="18" fillId="0" borderId="41" xfId="0" applyFont="1" applyFill="1" applyBorder="1" applyAlignment="1">
      <alignment horizontal="distributed" vertical="center" wrapText="1" indent="2"/>
    </xf>
    <xf numFmtId="0" fontId="18" fillId="0" borderId="33" xfId="0" applyFont="1" applyFill="1" applyBorder="1" applyAlignment="1">
      <alignment horizontal="distributed" vertical="center" wrapText="1" indent="2"/>
    </xf>
    <xf numFmtId="0" fontId="18" fillId="0" borderId="34" xfId="0" applyFont="1" applyFill="1" applyBorder="1" applyAlignment="1">
      <alignment horizontal="distributed" vertical="center" wrapText="1" indent="2"/>
    </xf>
    <xf numFmtId="0" fontId="18" fillId="0" borderId="28" xfId="0" applyFont="1" applyFill="1" applyBorder="1" applyAlignment="1">
      <alignment horizontal="distributed" vertical="center" wrapText="1" indent="2"/>
    </xf>
    <xf numFmtId="0" fontId="27" fillId="0" borderId="48" xfId="0" applyFont="1" applyFill="1" applyBorder="1" applyAlignment="1">
      <alignment horizontal="center" vertical="center" textRotation="255" wrapText="1"/>
    </xf>
    <xf numFmtId="0" fontId="27" fillId="0" borderId="67" xfId="0" applyFont="1" applyFill="1" applyBorder="1" applyAlignment="1">
      <alignment horizontal="center" vertical="center" textRotation="255" wrapText="1"/>
    </xf>
    <xf numFmtId="0" fontId="23" fillId="0" borderId="41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40" xfId="0" applyFont="1" applyFill="1" applyBorder="1" applyAlignment="1">
      <alignment horizontal="center" vertical="center" textRotation="255" wrapText="1"/>
    </xf>
    <xf numFmtId="0" fontId="27" fillId="0" borderId="29" xfId="0" applyFont="1" applyFill="1" applyBorder="1" applyAlignment="1">
      <alignment horizontal="center" vertical="center" textRotation="255" wrapText="1"/>
    </xf>
    <xf numFmtId="176" fontId="36" fillId="0" borderId="103" xfId="0" applyNumberFormat="1" applyFont="1" applyFill="1" applyBorder="1" applyAlignment="1">
      <alignment vertical="center"/>
    </xf>
    <xf numFmtId="176" fontId="36" fillId="0" borderId="104" xfId="0" applyNumberFormat="1" applyFont="1" applyFill="1" applyBorder="1" applyAlignment="1">
      <alignment vertical="center"/>
    </xf>
    <xf numFmtId="0" fontId="24" fillId="0" borderId="67" xfId="0" applyFont="1" applyFill="1" applyBorder="1" applyAlignment="1">
      <alignment horizontal="center" vertical="top" wrapText="1"/>
    </xf>
    <xf numFmtId="0" fontId="24" fillId="0" borderId="40" xfId="0" applyFont="1" applyFill="1" applyBorder="1" applyAlignment="1">
      <alignment horizontal="center" vertical="top" wrapText="1"/>
    </xf>
    <xf numFmtId="0" fontId="18" fillId="0" borderId="24" xfId="0" applyFont="1" applyFill="1" applyBorder="1" applyAlignment="1">
      <alignment horizontal="distributed" vertical="center" wrapText="1" indent="3"/>
    </xf>
    <xf numFmtId="0" fontId="18" fillId="0" borderId="25" xfId="0" applyFont="1" applyFill="1" applyBorder="1" applyAlignment="1">
      <alignment horizontal="distributed" vertical="center" wrapText="1" indent="3"/>
    </xf>
    <xf numFmtId="0" fontId="18" fillId="0" borderId="26" xfId="0" applyFont="1" applyFill="1" applyBorder="1" applyAlignment="1">
      <alignment horizontal="distributed" vertical="center" wrapText="1" indent="3"/>
    </xf>
    <xf numFmtId="0" fontId="18" fillId="0" borderId="27" xfId="0" applyFont="1" applyFill="1" applyBorder="1" applyAlignment="1">
      <alignment horizontal="distributed" vertical="center" wrapText="1" indent="3"/>
    </xf>
    <xf numFmtId="0" fontId="18" fillId="0" borderId="0" xfId="0" applyFont="1" applyFill="1" applyBorder="1" applyAlignment="1">
      <alignment horizontal="distributed" vertical="center" wrapText="1" indent="3"/>
    </xf>
    <xf numFmtId="0" fontId="18" fillId="0" borderId="28" xfId="0" applyFont="1" applyFill="1" applyBorder="1" applyAlignment="1">
      <alignment horizontal="distributed" vertical="center" wrapText="1" indent="3"/>
    </xf>
    <xf numFmtId="0" fontId="26" fillId="0" borderId="32" xfId="0" applyFont="1" applyFill="1" applyBorder="1" applyAlignment="1">
      <alignment horizontal="right" vertical="center" wrapText="1"/>
    </xf>
    <xf numFmtId="0" fontId="26" fillId="0" borderId="35" xfId="0" applyFont="1" applyFill="1" applyBorder="1" applyAlignment="1">
      <alignment horizontal="right" vertical="center" wrapText="1"/>
    </xf>
    <xf numFmtId="0" fontId="26" fillId="0" borderId="33" xfId="0" applyFont="1" applyFill="1" applyBorder="1" applyAlignment="1">
      <alignment horizontal="left" vertical="center" wrapText="1"/>
    </xf>
    <xf numFmtId="0" fontId="26" fillId="0" borderId="31" xfId="0" applyFont="1" applyFill="1" applyBorder="1" applyAlignment="1">
      <alignment horizontal="left" vertical="center" wrapText="1"/>
    </xf>
    <xf numFmtId="0" fontId="26" fillId="33" borderId="32" xfId="0" applyFont="1" applyFill="1" applyBorder="1" applyAlignment="1">
      <alignment horizontal="right" vertical="center" wrapText="1"/>
    </xf>
    <xf numFmtId="0" fontId="26" fillId="33" borderId="35" xfId="0" applyFont="1" applyFill="1" applyBorder="1" applyAlignment="1">
      <alignment horizontal="right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33" borderId="69" xfId="0" applyFont="1" applyFill="1" applyBorder="1" applyAlignment="1">
      <alignment horizontal="right" vertical="center" wrapText="1"/>
    </xf>
    <xf numFmtId="0" fontId="26" fillId="0" borderId="70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0" fontId="24" fillId="0" borderId="120" xfId="0" applyFont="1" applyFill="1" applyBorder="1" applyAlignment="1">
      <alignment vertical="center" wrapText="1"/>
    </xf>
    <xf numFmtId="0" fontId="24" fillId="0" borderId="126" xfId="0" applyFont="1" applyFill="1" applyBorder="1" applyAlignment="1">
      <alignment vertical="center" wrapText="1"/>
    </xf>
    <xf numFmtId="0" fontId="24" fillId="0" borderId="127" xfId="0" applyFont="1" applyFill="1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</xdr:row>
      <xdr:rowOff>142875</xdr:rowOff>
    </xdr:from>
    <xdr:to>
      <xdr:col>13</xdr:col>
      <xdr:colOff>9525</xdr:colOff>
      <xdr:row>7</xdr:row>
      <xdr:rowOff>57101</xdr:rowOff>
    </xdr:to>
    <xdr:grpSp>
      <xdr:nvGrpSpPr>
        <xdr:cNvPr id="1097" name="Group 73"/>
        <xdr:cNvGrpSpPr>
          <a:grpSpLocks/>
        </xdr:cNvGrpSpPr>
      </xdr:nvGrpSpPr>
      <xdr:grpSpPr bwMode="auto">
        <a:xfrm>
          <a:off x="438150" y="904875"/>
          <a:ext cx="1066800" cy="561926"/>
          <a:chOff x="1762" y="616"/>
          <a:chExt cx="1523" cy="894"/>
        </a:xfrm>
      </xdr:grpSpPr>
      <xdr:pic>
        <xdr:nvPicPr>
          <xdr:cNvPr id="1099" name="Picture 7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2" y="616"/>
            <a:ext cx="1464" cy="78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98" name="Text Box 74"/>
          <xdr:cNvSpPr txBox="1">
            <a:spLocks noChangeArrowheads="1"/>
          </xdr:cNvSpPr>
        </xdr:nvSpPr>
        <xdr:spPr bwMode="auto">
          <a:xfrm>
            <a:off x="2081" y="722"/>
            <a:ext cx="1204" cy="7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 </a:t>
            </a:r>
            <a:endPara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受 印</a:t>
            </a:r>
          </a:p>
        </xdr:txBody>
      </xdr:sp>
    </xdr:grpSp>
    <xdr:clientData/>
  </xdr:twoCellAnchor>
  <xdr:twoCellAnchor>
    <xdr:from>
      <xdr:col>61</xdr:col>
      <xdr:colOff>9525</xdr:colOff>
      <xdr:row>1</xdr:row>
      <xdr:rowOff>85725</xdr:rowOff>
    </xdr:from>
    <xdr:to>
      <xdr:col>67</xdr:col>
      <xdr:colOff>133350</xdr:colOff>
      <xdr:row>4</xdr:row>
      <xdr:rowOff>0</xdr:rowOff>
    </xdr:to>
    <xdr:sp macro="" textlink="">
      <xdr:nvSpPr>
        <xdr:cNvPr id="1133" name="Text Box 109"/>
        <xdr:cNvSpPr txBox="1">
          <a:spLocks noChangeArrowheads="1"/>
        </xdr:cNvSpPr>
      </xdr:nvSpPr>
      <xdr:spPr bwMode="auto">
        <a:xfrm>
          <a:off x="6477000" y="266700"/>
          <a:ext cx="752475" cy="495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酒 税</a:t>
          </a:r>
        </a:p>
      </xdr:txBody>
    </xdr:sp>
    <xdr:clientData/>
  </xdr:twoCellAnchor>
  <xdr:twoCellAnchor>
    <xdr:from>
      <xdr:col>60</xdr:col>
      <xdr:colOff>47625</xdr:colOff>
      <xdr:row>1</xdr:row>
      <xdr:rowOff>57150</xdr:rowOff>
    </xdr:from>
    <xdr:to>
      <xdr:col>67</xdr:col>
      <xdr:colOff>66675</xdr:colOff>
      <xdr:row>3</xdr:row>
      <xdr:rowOff>47625</xdr:rowOff>
    </xdr:to>
    <xdr:sp macro="" textlink="">
      <xdr:nvSpPr>
        <xdr:cNvPr id="1132" name="AutoShape 108"/>
        <xdr:cNvSpPr>
          <a:spLocks noChangeArrowheads="1"/>
        </xdr:cNvSpPr>
      </xdr:nvSpPr>
      <xdr:spPr bwMode="auto">
        <a:xfrm>
          <a:off x="6410325" y="238125"/>
          <a:ext cx="752475" cy="390525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28575</xdr:colOff>
      <xdr:row>49</xdr:row>
      <xdr:rowOff>38100</xdr:rowOff>
    </xdr:from>
    <xdr:to>
      <xdr:col>51</xdr:col>
      <xdr:colOff>76200</xdr:colOff>
      <xdr:row>51</xdr:row>
      <xdr:rowOff>104775</xdr:rowOff>
    </xdr:to>
    <xdr:sp macro="" textlink="">
      <xdr:nvSpPr>
        <xdr:cNvPr id="1137" name="正方形/長方形 11"/>
        <xdr:cNvSpPr>
          <a:spLocks noChangeArrowheads="1"/>
        </xdr:cNvSpPr>
      </xdr:nvSpPr>
      <xdr:spPr bwMode="auto">
        <a:xfrm>
          <a:off x="5238750" y="9239250"/>
          <a:ext cx="257175" cy="333375"/>
        </a:xfrm>
        <a:prstGeom prst="rect">
          <a:avLst/>
        </a:prstGeom>
        <a:noFill/>
        <a:ln w="12700">
          <a:solidFill>
            <a:srgbClr val="000000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14</xdr:row>
      <xdr:rowOff>47625</xdr:rowOff>
    </xdr:from>
    <xdr:to>
      <xdr:col>27</xdr:col>
      <xdr:colOff>57150</xdr:colOff>
      <xdr:row>16</xdr:row>
      <xdr:rowOff>123825</xdr:rowOff>
    </xdr:to>
    <xdr:sp macro="" textlink="">
      <xdr:nvSpPr>
        <xdr:cNvPr id="1138" name="AutoShape 114"/>
        <xdr:cNvSpPr>
          <a:spLocks noChangeArrowheads="1"/>
        </xdr:cNvSpPr>
      </xdr:nvSpPr>
      <xdr:spPr bwMode="auto">
        <a:xfrm>
          <a:off x="2105025" y="2828925"/>
          <a:ext cx="857250" cy="285750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21</xdr:row>
      <xdr:rowOff>38100</xdr:rowOff>
    </xdr:from>
    <xdr:to>
      <xdr:col>15</xdr:col>
      <xdr:colOff>28575</xdr:colOff>
      <xdr:row>22</xdr:row>
      <xdr:rowOff>200025</xdr:rowOff>
    </xdr:to>
    <xdr:sp macro="" textlink="">
      <xdr:nvSpPr>
        <xdr:cNvPr id="1140" name="AutoShape 116"/>
        <xdr:cNvSpPr>
          <a:spLocks noChangeArrowheads="1"/>
        </xdr:cNvSpPr>
      </xdr:nvSpPr>
      <xdr:spPr bwMode="auto">
        <a:xfrm>
          <a:off x="314325" y="3838575"/>
          <a:ext cx="1419225" cy="314325"/>
        </a:xfrm>
        <a:prstGeom prst="bracketPair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0</xdr:colOff>
      <xdr:row>17</xdr:row>
      <xdr:rowOff>9526</xdr:rowOff>
    </xdr:to>
    <xdr:cxnSp macro="">
      <xdr:nvCxnSpPr>
        <xdr:cNvPr id="3" name="直線コネクタ 2"/>
        <xdr:cNvCxnSpPr/>
      </xdr:nvCxnSpPr>
      <xdr:spPr bwMode="auto">
        <a:xfrm flipV="1">
          <a:off x="3381375" y="2838450"/>
          <a:ext cx="0" cy="28575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43</xdr:col>
      <xdr:colOff>0</xdr:colOff>
      <xdr:row>14</xdr:row>
      <xdr:rowOff>95250</xdr:rowOff>
    </xdr:from>
    <xdr:to>
      <xdr:col>43</xdr:col>
      <xdr:colOff>0</xdr:colOff>
      <xdr:row>17</xdr:row>
      <xdr:rowOff>1</xdr:rowOff>
    </xdr:to>
    <xdr:cxnSp macro="">
      <xdr:nvCxnSpPr>
        <xdr:cNvPr id="17" name="直線コネクタ 16"/>
        <xdr:cNvCxnSpPr/>
      </xdr:nvCxnSpPr>
      <xdr:spPr bwMode="auto">
        <a:xfrm flipV="1">
          <a:off x="4638675" y="2828925"/>
          <a:ext cx="0" cy="28575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0</xdr:colOff>
      <xdr:row>15</xdr:row>
      <xdr:rowOff>76200</xdr:rowOff>
    </xdr:from>
    <xdr:to>
      <xdr:col>37</xdr:col>
      <xdr:colOff>0</xdr:colOff>
      <xdr:row>17</xdr:row>
      <xdr:rowOff>4</xdr:rowOff>
    </xdr:to>
    <xdr:cxnSp macro="">
      <xdr:nvCxnSpPr>
        <xdr:cNvPr id="18" name="直線コネクタ 17"/>
        <xdr:cNvCxnSpPr/>
      </xdr:nvCxnSpPr>
      <xdr:spPr bwMode="auto">
        <a:xfrm flipV="1">
          <a:off x="4010025" y="2914650"/>
          <a:ext cx="0" cy="20002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41</xdr:col>
      <xdr:colOff>9525</xdr:colOff>
      <xdr:row>43</xdr:row>
      <xdr:rowOff>123825</xdr:rowOff>
    </xdr:from>
    <xdr:to>
      <xdr:col>41</xdr:col>
      <xdr:colOff>9525</xdr:colOff>
      <xdr:row>44</xdr:row>
      <xdr:rowOff>180980</xdr:rowOff>
    </xdr:to>
    <xdr:cxnSp macro="">
      <xdr:nvCxnSpPr>
        <xdr:cNvPr id="22" name="直線コネクタ 21"/>
        <xdr:cNvCxnSpPr/>
      </xdr:nvCxnSpPr>
      <xdr:spPr bwMode="auto">
        <a:xfrm flipV="1">
          <a:off x="4438650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49</xdr:col>
      <xdr:colOff>0</xdr:colOff>
      <xdr:row>43</xdr:row>
      <xdr:rowOff>123825</xdr:rowOff>
    </xdr:from>
    <xdr:to>
      <xdr:col>49</xdr:col>
      <xdr:colOff>0</xdr:colOff>
      <xdr:row>44</xdr:row>
      <xdr:rowOff>180980</xdr:rowOff>
    </xdr:to>
    <xdr:cxnSp macro="">
      <xdr:nvCxnSpPr>
        <xdr:cNvPr id="24" name="直線コネクタ 23"/>
        <xdr:cNvCxnSpPr/>
      </xdr:nvCxnSpPr>
      <xdr:spPr bwMode="auto">
        <a:xfrm flipV="1">
          <a:off x="526732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55</xdr:col>
      <xdr:colOff>0</xdr:colOff>
      <xdr:row>43</xdr:row>
      <xdr:rowOff>123825</xdr:rowOff>
    </xdr:from>
    <xdr:to>
      <xdr:col>55</xdr:col>
      <xdr:colOff>0</xdr:colOff>
      <xdr:row>44</xdr:row>
      <xdr:rowOff>180980</xdr:rowOff>
    </xdr:to>
    <xdr:cxnSp macro="">
      <xdr:nvCxnSpPr>
        <xdr:cNvPr id="26" name="直線コネクタ 25"/>
        <xdr:cNvCxnSpPr/>
      </xdr:nvCxnSpPr>
      <xdr:spPr bwMode="auto">
        <a:xfrm flipV="1">
          <a:off x="589597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43</xdr:col>
      <xdr:colOff>0</xdr:colOff>
      <xdr:row>43</xdr:row>
      <xdr:rowOff>123825</xdr:rowOff>
    </xdr:from>
    <xdr:to>
      <xdr:col>43</xdr:col>
      <xdr:colOff>0</xdr:colOff>
      <xdr:row>44</xdr:row>
      <xdr:rowOff>180980</xdr:rowOff>
    </xdr:to>
    <xdr:cxnSp macro="">
      <xdr:nvCxnSpPr>
        <xdr:cNvPr id="27" name="直線コネクタ 26"/>
        <xdr:cNvCxnSpPr/>
      </xdr:nvCxnSpPr>
      <xdr:spPr bwMode="auto">
        <a:xfrm flipV="1">
          <a:off x="463867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51</xdr:col>
      <xdr:colOff>0</xdr:colOff>
      <xdr:row>43</xdr:row>
      <xdr:rowOff>123825</xdr:rowOff>
    </xdr:from>
    <xdr:to>
      <xdr:col>51</xdr:col>
      <xdr:colOff>0</xdr:colOff>
      <xdr:row>44</xdr:row>
      <xdr:rowOff>180980</xdr:rowOff>
    </xdr:to>
    <xdr:cxnSp macro="">
      <xdr:nvCxnSpPr>
        <xdr:cNvPr id="28" name="直線コネクタ 27"/>
        <xdr:cNvCxnSpPr/>
      </xdr:nvCxnSpPr>
      <xdr:spPr bwMode="auto">
        <a:xfrm flipV="1">
          <a:off x="547687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59</xdr:col>
      <xdr:colOff>0</xdr:colOff>
      <xdr:row>43</xdr:row>
      <xdr:rowOff>123825</xdr:rowOff>
    </xdr:from>
    <xdr:to>
      <xdr:col>59</xdr:col>
      <xdr:colOff>0</xdr:colOff>
      <xdr:row>44</xdr:row>
      <xdr:rowOff>180980</xdr:rowOff>
    </xdr:to>
    <xdr:cxnSp macro="">
      <xdr:nvCxnSpPr>
        <xdr:cNvPr id="29" name="直線コネクタ 28"/>
        <xdr:cNvCxnSpPr/>
      </xdr:nvCxnSpPr>
      <xdr:spPr bwMode="auto">
        <a:xfrm flipV="1">
          <a:off x="631507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45</xdr:col>
      <xdr:colOff>0</xdr:colOff>
      <xdr:row>43</xdr:row>
      <xdr:rowOff>123825</xdr:rowOff>
    </xdr:from>
    <xdr:to>
      <xdr:col>45</xdr:col>
      <xdr:colOff>0</xdr:colOff>
      <xdr:row>44</xdr:row>
      <xdr:rowOff>180980</xdr:rowOff>
    </xdr:to>
    <xdr:cxnSp macro="">
      <xdr:nvCxnSpPr>
        <xdr:cNvPr id="30" name="直線コネクタ 29"/>
        <xdr:cNvCxnSpPr/>
      </xdr:nvCxnSpPr>
      <xdr:spPr bwMode="auto">
        <a:xfrm flipV="1">
          <a:off x="484822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63</xdr:col>
      <xdr:colOff>0</xdr:colOff>
      <xdr:row>43</xdr:row>
      <xdr:rowOff>123825</xdr:rowOff>
    </xdr:from>
    <xdr:to>
      <xdr:col>63</xdr:col>
      <xdr:colOff>0</xdr:colOff>
      <xdr:row>44</xdr:row>
      <xdr:rowOff>180980</xdr:rowOff>
    </xdr:to>
    <xdr:cxnSp macro="">
      <xdr:nvCxnSpPr>
        <xdr:cNvPr id="31" name="直線コネクタ 30"/>
        <xdr:cNvCxnSpPr/>
      </xdr:nvCxnSpPr>
      <xdr:spPr bwMode="auto">
        <a:xfrm flipV="1">
          <a:off x="673417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65</xdr:col>
      <xdr:colOff>0</xdr:colOff>
      <xdr:row>43</xdr:row>
      <xdr:rowOff>123825</xdr:rowOff>
    </xdr:from>
    <xdr:to>
      <xdr:col>65</xdr:col>
      <xdr:colOff>0</xdr:colOff>
      <xdr:row>44</xdr:row>
      <xdr:rowOff>180980</xdr:rowOff>
    </xdr:to>
    <xdr:cxnSp macro="">
      <xdr:nvCxnSpPr>
        <xdr:cNvPr id="32" name="直線コネクタ 31"/>
        <xdr:cNvCxnSpPr/>
      </xdr:nvCxnSpPr>
      <xdr:spPr bwMode="auto">
        <a:xfrm flipV="1">
          <a:off x="694372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61</xdr:col>
      <xdr:colOff>0</xdr:colOff>
      <xdr:row>43</xdr:row>
      <xdr:rowOff>123825</xdr:rowOff>
    </xdr:from>
    <xdr:to>
      <xdr:col>61</xdr:col>
      <xdr:colOff>0</xdr:colOff>
      <xdr:row>44</xdr:row>
      <xdr:rowOff>180980</xdr:rowOff>
    </xdr:to>
    <xdr:cxnSp macro="">
      <xdr:nvCxnSpPr>
        <xdr:cNvPr id="34" name="直線コネクタ 33"/>
        <xdr:cNvCxnSpPr/>
      </xdr:nvCxnSpPr>
      <xdr:spPr bwMode="auto">
        <a:xfrm flipV="1">
          <a:off x="652462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53</xdr:col>
      <xdr:colOff>0</xdr:colOff>
      <xdr:row>43</xdr:row>
      <xdr:rowOff>123825</xdr:rowOff>
    </xdr:from>
    <xdr:to>
      <xdr:col>53</xdr:col>
      <xdr:colOff>0</xdr:colOff>
      <xdr:row>44</xdr:row>
      <xdr:rowOff>180980</xdr:rowOff>
    </xdr:to>
    <xdr:cxnSp macro="">
      <xdr:nvCxnSpPr>
        <xdr:cNvPr id="36" name="直線コネクタ 35"/>
        <xdr:cNvCxnSpPr/>
      </xdr:nvCxnSpPr>
      <xdr:spPr bwMode="auto">
        <a:xfrm flipV="1">
          <a:off x="568642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47</xdr:col>
      <xdr:colOff>0</xdr:colOff>
      <xdr:row>43</xdr:row>
      <xdr:rowOff>123825</xdr:rowOff>
    </xdr:from>
    <xdr:to>
      <xdr:col>47</xdr:col>
      <xdr:colOff>0</xdr:colOff>
      <xdr:row>44</xdr:row>
      <xdr:rowOff>180980</xdr:rowOff>
    </xdr:to>
    <xdr:cxnSp macro="">
      <xdr:nvCxnSpPr>
        <xdr:cNvPr id="38" name="直線コネクタ 37"/>
        <xdr:cNvCxnSpPr/>
      </xdr:nvCxnSpPr>
      <xdr:spPr bwMode="auto">
        <a:xfrm flipV="1">
          <a:off x="505777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57</xdr:col>
      <xdr:colOff>0</xdr:colOff>
      <xdr:row>43</xdr:row>
      <xdr:rowOff>123825</xdr:rowOff>
    </xdr:from>
    <xdr:to>
      <xdr:col>57</xdr:col>
      <xdr:colOff>0</xdr:colOff>
      <xdr:row>44</xdr:row>
      <xdr:rowOff>180980</xdr:rowOff>
    </xdr:to>
    <xdr:cxnSp macro="">
      <xdr:nvCxnSpPr>
        <xdr:cNvPr id="41" name="直線コネクタ 40"/>
        <xdr:cNvCxnSpPr/>
      </xdr:nvCxnSpPr>
      <xdr:spPr bwMode="auto">
        <a:xfrm flipV="1">
          <a:off x="6105525" y="8010525"/>
          <a:ext cx="0" cy="25718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55</xdr:col>
      <xdr:colOff>0</xdr:colOff>
      <xdr:row>14</xdr:row>
      <xdr:rowOff>76200</xdr:rowOff>
    </xdr:from>
    <xdr:to>
      <xdr:col>55</xdr:col>
      <xdr:colOff>0</xdr:colOff>
      <xdr:row>16</xdr:row>
      <xdr:rowOff>152401</xdr:rowOff>
    </xdr:to>
    <xdr:cxnSp macro="">
      <xdr:nvCxnSpPr>
        <xdr:cNvPr id="42" name="直線コネクタ 41"/>
        <xdr:cNvCxnSpPr/>
      </xdr:nvCxnSpPr>
      <xdr:spPr bwMode="auto">
        <a:xfrm flipV="1">
          <a:off x="5895975" y="2809875"/>
          <a:ext cx="0" cy="28575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64</xdr:col>
      <xdr:colOff>0</xdr:colOff>
      <xdr:row>15</xdr:row>
      <xdr:rowOff>66675</xdr:rowOff>
    </xdr:from>
    <xdr:to>
      <xdr:col>64</xdr:col>
      <xdr:colOff>0</xdr:colOff>
      <xdr:row>16</xdr:row>
      <xdr:rowOff>161929</xdr:rowOff>
    </xdr:to>
    <xdr:cxnSp macro="">
      <xdr:nvCxnSpPr>
        <xdr:cNvPr id="44" name="直線コネクタ 43"/>
        <xdr:cNvCxnSpPr/>
      </xdr:nvCxnSpPr>
      <xdr:spPr bwMode="auto">
        <a:xfrm flipV="1">
          <a:off x="6838950" y="2905125"/>
          <a:ext cx="0" cy="20002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61</xdr:col>
      <xdr:colOff>0</xdr:colOff>
      <xdr:row>15</xdr:row>
      <xdr:rowOff>66675</xdr:rowOff>
    </xdr:from>
    <xdr:to>
      <xdr:col>61</xdr:col>
      <xdr:colOff>0</xdr:colOff>
      <xdr:row>16</xdr:row>
      <xdr:rowOff>161929</xdr:rowOff>
    </xdr:to>
    <xdr:cxnSp macro="">
      <xdr:nvCxnSpPr>
        <xdr:cNvPr id="45" name="直線コネクタ 44"/>
        <xdr:cNvCxnSpPr/>
      </xdr:nvCxnSpPr>
      <xdr:spPr bwMode="auto">
        <a:xfrm flipV="1">
          <a:off x="6524625" y="2905125"/>
          <a:ext cx="0" cy="20002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58</xdr:col>
      <xdr:colOff>0</xdr:colOff>
      <xdr:row>15</xdr:row>
      <xdr:rowOff>66675</xdr:rowOff>
    </xdr:from>
    <xdr:to>
      <xdr:col>58</xdr:col>
      <xdr:colOff>0</xdr:colOff>
      <xdr:row>16</xdr:row>
      <xdr:rowOff>161929</xdr:rowOff>
    </xdr:to>
    <xdr:cxnSp macro="">
      <xdr:nvCxnSpPr>
        <xdr:cNvPr id="46" name="直線コネクタ 45"/>
        <xdr:cNvCxnSpPr/>
      </xdr:nvCxnSpPr>
      <xdr:spPr bwMode="auto">
        <a:xfrm flipV="1">
          <a:off x="6210300" y="2905125"/>
          <a:ext cx="0" cy="20002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52</xdr:col>
      <xdr:colOff>0</xdr:colOff>
      <xdr:row>15</xdr:row>
      <xdr:rowOff>66675</xdr:rowOff>
    </xdr:from>
    <xdr:to>
      <xdr:col>52</xdr:col>
      <xdr:colOff>0</xdr:colOff>
      <xdr:row>16</xdr:row>
      <xdr:rowOff>161929</xdr:rowOff>
    </xdr:to>
    <xdr:cxnSp macro="">
      <xdr:nvCxnSpPr>
        <xdr:cNvPr id="48" name="直線コネクタ 47"/>
        <xdr:cNvCxnSpPr/>
      </xdr:nvCxnSpPr>
      <xdr:spPr bwMode="auto">
        <a:xfrm flipV="1">
          <a:off x="5581650" y="2905125"/>
          <a:ext cx="0" cy="20002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49</xdr:col>
      <xdr:colOff>0</xdr:colOff>
      <xdr:row>15</xdr:row>
      <xdr:rowOff>66675</xdr:rowOff>
    </xdr:from>
    <xdr:to>
      <xdr:col>49</xdr:col>
      <xdr:colOff>0</xdr:colOff>
      <xdr:row>16</xdr:row>
      <xdr:rowOff>161929</xdr:rowOff>
    </xdr:to>
    <xdr:cxnSp macro="">
      <xdr:nvCxnSpPr>
        <xdr:cNvPr id="49" name="直線コネクタ 48"/>
        <xdr:cNvCxnSpPr/>
      </xdr:nvCxnSpPr>
      <xdr:spPr bwMode="auto">
        <a:xfrm flipV="1">
          <a:off x="5267325" y="2905125"/>
          <a:ext cx="0" cy="20002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46</xdr:col>
      <xdr:colOff>0</xdr:colOff>
      <xdr:row>15</xdr:row>
      <xdr:rowOff>66675</xdr:rowOff>
    </xdr:from>
    <xdr:to>
      <xdr:col>46</xdr:col>
      <xdr:colOff>0</xdr:colOff>
      <xdr:row>16</xdr:row>
      <xdr:rowOff>161929</xdr:rowOff>
    </xdr:to>
    <xdr:cxnSp macro="">
      <xdr:nvCxnSpPr>
        <xdr:cNvPr id="51" name="直線コネクタ 50"/>
        <xdr:cNvCxnSpPr/>
      </xdr:nvCxnSpPr>
      <xdr:spPr bwMode="auto">
        <a:xfrm flipV="1">
          <a:off x="4953000" y="2905125"/>
          <a:ext cx="0" cy="20002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0</xdr:colOff>
      <xdr:row>15</xdr:row>
      <xdr:rowOff>66675</xdr:rowOff>
    </xdr:from>
    <xdr:to>
      <xdr:col>40</xdr:col>
      <xdr:colOff>0</xdr:colOff>
      <xdr:row>16</xdr:row>
      <xdr:rowOff>161929</xdr:rowOff>
    </xdr:to>
    <xdr:cxnSp macro="">
      <xdr:nvCxnSpPr>
        <xdr:cNvPr id="53" name="直線コネクタ 52"/>
        <xdr:cNvCxnSpPr/>
      </xdr:nvCxnSpPr>
      <xdr:spPr bwMode="auto">
        <a:xfrm flipV="1">
          <a:off x="4324350" y="2905125"/>
          <a:ext cx="0" cy="20002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0</xdr:colOff>
      <xdr:row>15</xdr:row>
      <xdr:rowOff>66675</xdr:rowOff>
    </xdr:from>
    <xdr:to>
      <xdr:col>34</xdr:col>
      <xdr:colOff>0</xdr:colOff>
      <xdr:row>16</xdr:row>
      <xdr:rowOff>161929</xdr:rowOff>
    </xdr:to>
    <xdr:cxnSp macro="">
      <xdr:nvCxnSpPr>
        <xdr:cNvPr id="54" name="直線コネクタ 53"/>
        <xdr:cNvCxnSpPr/>
      </xdr:nvCxnSpPr>
      <xdr:spPr bwMode="auto">
        <a:xfrm flipV="1">
          <a:off x="3695700" y="2905125"/>
          <a:ext cx="0" cy="200029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533400</xdr:colOff>
      <xdr:row>0</xdr:row>
      <xdr:rowOff>133350</xdr:rowOff>
    </xdr:from>
    <xdr:to>
      <xdr:col>14</xdr:col>
      <xdr:colOff>133350</xdr:colOff>
      <xdr:row>3</xdr:row>
      <xdr:rowOff>76199</xdr:rowOff>
    </xdr:to>
    <xdr:sp macro="" textlink="">
      <xdr:nvSpPr>
        <xdr:cNvPr id="5" name="Text Box 109"/>
        <xdr:cNvSpPr txBox="1">
          <a:spLocks noChangeArrowheads="1"/>
        </xdr:cNvSpPr>
      </xdr:nvSpPr>
      <xdr:spPr bwMode="auto">
        <a:xfrm>
          <a:off x="10144125" y="133350"/>
          <a:ext cx="752475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酒 税</a:t>
          </a:r>
        </a:p>
      </xdr:txBody>
    </xdr:sp>
    <xdr:clientData/>
  </xdr:twoCellAnchor>
  <xdr:twoCellAnchor>
    <xdr:from>
      <xdr:col>13</xdr:col>
      <xdr:colOff>466725</xdr:colOff>
      <xdr:row>0</xdr:row>
      <xdr:rowOff>104775</xdr:rowOff>
    </xdr:from>
    <xdr:to>
      <xdr:col>14</xdr:col>
      <xdr:colOff>76200</xdr:colOff>
      <xdr:row>2</xdr:row>
      <xdr:rowOff>123825</xdr:rowOff>
    </xdr:to>
    <xdr:sp macro="" textlink="">
      <xdr:nvSpPr>
        <xdr:cNvPr id="6" name="AutoShape 108"/>
        <xdr:cNvSpPr>
          <a:spLocks noChangeArrowheads="1"/>
        </xdr:cNvSpPr>
      </xdr:nvSpPr>
      <xdr:spPr bwMode="auto">
        <a:xfrm>
          <a:off x="10077450" y="104775"/>
          <a:ext cx="762000" cy="4000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1381125</xdr:colOff>
      <xdr:row>13</xdr:row>
      <xdr:rowOff>161925</xdr:rowOff>
    </xdr:to>
    <xdr:sp macro="" textlink="">
      <xdr:nvSpPr>
        <xdr:cNvPr id="7" name="AutoShape 111"/>
        <xdr:cNvSpPr>
          <a:spLocks noChangeArrowheads="1"/>
        </xdr:cNvSpPr>
      </xdr:nvSpPr>
      <xdr:spPr bwMode="auto">
        <a:xfrm>
          <a:off x="3390900" y="1971675"/>
          <a:ext cx="1295400" cy="2857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1381125</xdr:colOff>
      <xdr:row>13</xdr:row>
      <xdr:rowOff>161925</xdr:rowOff>
    </xdr:to>
    <xdr:sp macro="" textlink="">
      <xdr:nvSpPr>
        <xdr:cNvPr id="10" name="AutoShape 111"/>
        <xdr:cNvSpPr>
          <a:spLocks noChangeArrowheads="1"/>
        </xdr:cNvSpPr>
      </xdr:nvSpPr>
      <xdr:spPr bwMode="auto">
        <a:xfrm>
          <a:off x="3390900" y="1971675"/>
          <a:ext cx="1295400" cy="2857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1381125</xdr:colOff>
      <xdr:row>13</xdr:row>
      <xdr:rowOff>161925</xdr:rowOff>
    </xdr:to>
    <xdr:sp macro="" textlink="">
      <xdr:nvSpPr>
        <xdr:cNvPr id="13" name="AutoShape 111"/>
        <xdr:cNvSpPr>
          <a:spLocks noChangeArrowheads="1"/>
        </xdr:cNvSpPr>
      </xdr:nvSpPr>
      <xdr:spPr bwMode="auto">
        <a:xfrm>
          <a:off x="3390900" y="1971675"/>
          <a:ext cx="1295400" cy="2857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1381125</xdr:colOff>
      <xdr:row>13</xdr:row>
      <xdr:rowOff>161925</xdr:rowOff>
    </xdr:to>
    <xdr:sp macro="" textlink="">
      <xdr:nvSpPr>
        <xdr:cNvPr id="16" name="AutoShape 111"/>
        <xdr:cNvSpPr>
          <a:spLocks noChangeArrowheads="1"/>
        </xdr:cNvSpPr>
      </xdr:nvSpPr>
      <xdr:spPr bwMode="auto">
        <a:xfrm>
          <a:off x="3390900" y="1971675"/>
          <a:ext cx="1295400" cy="2857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1381125</xdr:colOff>
      <xdr:row>13</xdr:row>
      <xdr:rowOff>161925</xdr:rowOff>
    </xdr:to>
    <xdr:sp macro="" textlink="">
      <xdr:nvSpPr>
        <xdr:cNvPr id="19" name="AutoShape 111"/>
        <xdr:cNvSpPr>
          <a:spLocks noChangeArrowheads="1"/>
        </xdr:cNvSpPr>
      </xdr:nvSpPr>
      <xdr:spPr bwMode="auto">
        <a:xfrm>
          <a:off x="3390900" y="1971675"/>
          <a:ext cx="1295400" cy="2857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1381125</xdr:colOff>
      <xdr:row>13</xdr:row>
      <xdr:rowOff>161925</xdr:rowOff>
    </xdr:to>
    <xdr:sp macro="" textlink="">
      <xdr:nvSpPr>
        <xdr:cNvPr id="22" name="AutoShape 111"/>
        <xdr:cNvSpPr>
          <a:spLocks noChangeArrowheads="1"/>
        </xdr:cNvSpPr>
      </xdr:nvSpPr>
      <xdr:spPr bwMode="auto">
        <a:xfrm>
          <a:off x="3390900" y="1971675"/>
          <a:ext cx="1295400" cy="2857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1381125</xdr:colOff>
      <xdr:row>13</xdr:row>
      <xdr:rowOff>161925</xdr:rowOff>
    </xdr:to>
    <xdr:sp macro="" textlink="">
      <xdr:nvSpPr>
        <xdr:cNvPr id="25" name="AutoShape 111"/>
        <xdr:cNvSpPr>
          <a:spLocks noChangeArrowheads="1"/>
        </xdr:cNvSpPr>
      </xdr:nvSpPr>
      <xdr:spPr bwMode="auto">
        <a:xfrm>
          <a:off x="3390900" y="1971675"/>
          <a:ext cx="1295400" cy="2857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923925</xdr:colOff>
      <xdr:row>0</xdr:row>
      <xdr:rowOff>123825</xdr:rowOff>
    </xdr:from>
    <xdr:to>
      <xdr:col>12</xdr:col>
      <xdr:colOff>76200</xdr:colOff>
      <xdr:row>2</xdr:row>
      <xdr:rowOff>133350</xdr:rowOff>
    </xdr:to>
    <xdr:sp macro="" textlink="">
      <xdr:nvSpPr>
        <xdr:cNvPr id="6" name="AutoShape 108"/>
        <xdr:cNvSpPr>
          <a:spLocks noChangeArrowheads="1"/>
        </xdr:cNvSpPr>
      </xdr:nvSpPr>
      <xdr:spPr bwMode="auto">
        <a:xfrm>
          <a:off x="10172700" y="123825"/>
          <a:ext cx="800100" cy="390525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1362075</xdr:colOff>
      <xdr:row>5</xdr:row>
      <xdr:rowOff>171450</xdr:rowOff>
    </xdr:from>
    <xdr:to>
      <xdr:col>12</xdr:col>
      <xdr:colOff>142875</xdr:colOff>
      <xdr:row>7</xdr:row>
      <xdr:rowOff>85725</xdr:rowOff>
    </xdr:to>
    <xdr:sp macro="" textlink="">
      <xdr:nvSpPr>
        <xdr:cNvPr id="7" name="Text Box 126"/>
        <xdr:cNvSpPr txBox="1">
          <a:spLocks noChangeArrowheads="1"/>
        </xdr:cNvSpPr>
      </xdr:nvSpPr>
      <xdr:spPr bwMode="auto">
        <a:xfrm>
          <a:off x="10610850" y="2076450"/>
          <a:ext cx="428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ml </a:t>
          </a:r>
        </a:p>
      </xdr:txBody>
    </xdr:sp>
    <xdr:clientData/>
  </xdr:twoCellAnchor>
  <xdr:twoCellAnchor>
    <xdr:from>
      <xdr:col>11</xdr:col>
      <xdr:colOff>1009650</xdr:colOff>
      <xdr:row>0</xdr:row>
      <xdr:rowOff>152400</xdr:rowOff>
    </xdr:from>
    <xdr:to>
      <xdr:col>12</xdr:col>
      <xdr:colOff>161925</xdr:colOff>
      <xdr:row>3</xdr:row>
      <xdr:rowOff>57150</xdr:rowOff>
    </xdr:to>
    <xdr:sp macro="" textlink="">
      <xdr:nvSpPr>
        <xdr:cNvPr id="8" name="Text Box 109"/>
        <xdr:cNvSpPr txBox="1">
          <a:spLocks noChangeArrowheads="1"/>
        </xdr:cNvSpPr>
      </xdr:nvSpPr>
      <xdr:spPr bwMode="auto">
        <a:xfrm>
          <a:off x="10258425" y="152400"/>
          <a:ext cx="800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酒 税</a:t>
          </a:r>
        </a:p>
      </xdr:txBody>
    </xdr:sp>
    <xdr:clientData/>
  </xdr:twoCellAnchor>
  <xdr:twoCellAnchor>
    <xdr:from>
      <xdr:col>11</xdr:col>
      <xdr:colOff>1362075</xdr:colOff>
      <xdr:row>5</xdr:row>
      <xdr:rowOff>171450</xdr:rowOff>
    </xdr:from>
    <xdr:to>
      <xdr:col>12</xdr:col>
      <xdr:colOff>142875</xdr:colOff>
      <xdr:row>7</xdr:row>
      <xdr:rowOff>85725</xdr:rowOff>
    </xdr:to>
    <xdr:sp macro="" textlink="">
      <xdr:nvSpPr>
        <xdr:cNvPr id="10" name="Text Box 126"/>
        <xdr:cNvSpPr txBox="1">
          <a:spLocks noChangeArrowheads="1"/>
        </xdr:cNvSpPr>
      </xdr:nvSpPr>
      <xdr:spPr bwMode="auto">
        <a:xfrm>
          <a:off x="10610850" y="2076450"/>
          <a:ext cx="428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ml </a:t>
          </a:r>
        </a:p>
      </xdr:txBody>
    </xdr:sp>
    <xdr:clientData/>
  </xdr:twoCellAnchor>
  <xdr:twoCellAnchor>
    <xdr:from>
      <xdr:col>11</xdr:col>
      <xdr:colOff>1362075</xdr:colOff>
      <xdr:row>5</xdr:row>
      <xdr:rowOff>171450</xdr:rowOff>
    </xdr:from>
    <xdr:to>
      <xdr:col>12</xdr:col>
      <xdr:colOff>142875</xdr:colOff>
      <xdr:row>7</xdr:row>
      <xdr:rowOff>85725</xdr:rowOff>
    </xdr:to>
    <xdr:sp macro="" textlink="">
      <xdr:nvSpPr>
        <xdr:cNvPr id="13" name="Text Box 126"/>
        <xdr:cNvSpPr txBox="1">
          <a:spLocks noChangeArrowheads="1"/>
        </xdr:cNvSpPr>
      </xdr:nvSpPr>
      <xdr:spPr bwMode="auto">
        <a:xfrm>
          <a:off x="10610850" y="2076450"/>
          <a:ext cx="428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ml </a:t>
          </a:r>
        </a:p>
      </xdr:txBody>
    </xdr:sp>
    <xdr:clientData/>
  </xdr:twoCellAnchor>
  <xdr:twoCellAnchor>
    <xdr:from>
      <xdr:col>11</xdr:col>
      <xdr:colOff>1362075</xdr:colOff>
      <xdr:row>5</xdr:row>
      <xdr:rowOff>171450</xdr:rowOff>
    </xdr:from>
    <xdr:to>
      <xdr:col>12</xdr:col>
      <xdr:colOff>142875</xdr:colOff>
      <xdr:row>7</xdr:row>
      <xdr:rowOff>85725</xdr:rowOff>
    </xdr:to>
    <xdr:sp macro="" textlink="">
      <xdr:nvSpPr>
        <xdr:cNvPr id="12" name="Text Box 126"/>
        <xdr:cNvSpPr txBox="1">
          <a:spLocks noChangeArrowheads="1"/>
        </xdr:cNvSpPr>
      </xdr:nvSpPr>
      <xdr:spPr bwMode="auto">
        <a:xfrm>
          <a:off x="10610850" y="2076450"/>
          <a:ext cx="428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ml </a:t>
          </a:r>
        </a:p>
      </xdr:txBody>
    </xdr:sp>
    <xdr:clientData/>
  </xdr:twoCellAnchor>
  <xdr:twoCellAnchor>
    <xdr:from>
      <xdr:col>11</xdr:col>
      <xdr:colOff>1362075</xdr:colOff>
      <xdr:row>5</xdr:row>
      <xdr:rowOff>171450</xdr:rowOff>
    </xdr:from>
    <xdr:to>
      <xdr:col>12</xdr:col>
      <xdr:colOff>142875</xdr:colOff>
      <xdr:row>7</xdr:row>
      <xdr:rowOff>85725</xdr:rowOff>
    </xdr:to>
    <xdr:sp macro="" textlink="">
      <xdr:nvSpPr>
        <xdr:cNvPr id="14" name="Text Box 126"/>
        <xdr:cNvSpPr txBox="1">
          <a:spLocks noChangeArrowheads="1"/>
        </xdr:cNvSpPr>
      </xdr:nvSpPr>
      <xdr:spPr bwMode="auto">
        <a:xfrm>
          <a:off x="10610850" y="2076450"/>
          <a:ext cx="4286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ml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257175</xdr:colOff>
      <xdr:row>0</xdr:row>
      <xdr:rowOff>104775</xdr:rowOff>
    </xdr:from>
    <xdr:to>
      <xdr:col>18</xdr:col>
      <xdr:colOff>1057275</xdr:colOff>
      <xdr:row>2</xdr:row>
      <xdr:rowOff>114300</xdr:rowOff>
    </xdr:to>
    <xdr:sp macro="" textlink="">
      <xdr:nvSpPr>
        <xdr:cNvPr id="2" name="AutoShape 108"/>
        <xdr:cNvSpPr>
          <a:spLocks noChangeArrowheads="1"/>
        </xdr:cNvSpPr>
      </xdr:nvSpPr>
      <xdr:spPr bwMode="auto">
        <a:xfrm>
          <a:off x="9877425" y="104775"/>
          <a:ext cx="800100" cy="390525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342900</xdr:colOff>
      <xdr:row>0</xdr:row>
      <xdr:rowOff>142875</xdr:rowOff>
    </xdr:from>
    <xdr:to>
      <xdr:col>18</xdr:col>
      <xdr:colOff>1047750</xdr:colOff>
      <xdr:row>3</xdr:row>
      <xdr:rowOff>47625</xdr:rowOff>
    </xdr:to>
    <xdr:sp macro="" textlink="">
      <xdr:nvSpPr>
        <xdr:cNvPr id="4" name="Text Box 109"/>
        <xdr:cNvSpPr txBox="1">
          <a:spLocks noChangeArrowheads="1"/>
        </xdr:cNvSpPr>
      </xdr:nvSpPr>
      <xdr:spPr bwMode="auto">
        <a:xfrm>
          <a:off x="9963150" y="142875"/>
          <a:ext cx="704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酒 税</a:t>
          </a:r>
        </a:p>
      </xdr:txBody>
    </xdr:sp>
    <xdr:clientData/>
  </xdr:twoCellAnchor>
  <xdr:twoCellAnchor>
    <xdr:from>
      <xdr:col>7</xdr:col>
      <xdr:colOff>180975</xdr:colOff>
      <xdr:row>3</xdr:row>
      <xdr:rowOff>66675</xdr:rowOff>
    </xdr:from>
    <xdr:to>
      <xdr:col>17</xdr:col>
      <xdr:colOff>438150</xdr:colOff>
      <xdr:row>4</xdr:row>
      <xdr:rowOff>657225</xdr:rowOff>
    </xdr:to>
    <xdr:sp macro="" textlink="">
      <xdr:nvSpPr>
        <xdr:cNvPr id="3" name="角丸四角形 2"/>
        <xdr:cNvSpPr/>
      </xdr:nvSpPr>
      <xdr:spPr bwMode="auto">
        <a:xfrm>
          <a:off x="3409950" y="638175"/>
          <a:ext cx="6067425" cy="1314450"/>
        </a:xfrm>
        <a:prstGeom prst="roundRect">
          <a:avLst>
            <a:gd name="adj" fmla="val 77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「内訳書」</a:t>
          </a:r>
          <a:r>
            <a:rPr kumimoji="1" lang="en-US" altLang="ja-JP" sz="140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</a:t>
          </a:r>
          <a:r>
            <a:rPr kumimoji="1" lang="ja-JP" altLang="en-US" sz="140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欄の店舗の所持数量を算出するシートです。</a:t>
          </a:r>
          <a:endParaRPr kumimoji="1" lang="en-US" altLang="ja-JP" sz="1400" b="1" i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 b="1" i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所持数量上段の数値に該当する容量がない場合は、適宜修正（所持する容器容量を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入力）してください。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合計欄の</a:t>
          </a:r>
          <a:r>
            <a:rPr kumimoji="1" lang="en-US" altLang="ja-JP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10ml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未満の端数は「内訳書」シート転記処理時に、自動的に端数処理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されます。</a:t>
          </a:r>
        </a:p>
      </xdr:txBody>
    </xdr:sp>
    <xdr:clientData/>
  </xdr:twoCellAnchor>
  <xdr:twoCellAnchor>
    <xdr:from>
      <xdr:col>3</xdr:col>
      <xdr:colOff>238126</xdr:colOff>
      <xdr:row>25</xdr:row>
      <xdr:rowOff>47625</xdr:rowOff>
    </xdr:from>
    <xdr:to>
      <xdr:col>7</xdr:col>
      <xdr:colOff>38100</xdr:colOff>
      <xdr:row>26</xdr:row>
      <xdr:rowOff>180975</xdr:rowOff>
    </xdr:to>
    <xdr:sp macro="" textlink="">
      <xdr:nvSpPr>
        <xdr:cNvPr id="5" name="角丸四角形 4"/>
        <xdr:cNvSpPr/>
      </xdr:nvSpPr>
      <xdr:spPr bwMode="auto">
        <a:xfrm>
          <a:off x="1714501" y="6981825"/>
          <a:ext cx="1552574" cy="381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800" b="1" i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アルコール分が相違する</a:t>
          </a:r>
          <a:endParaRPr kumimoji="1" lang="en-US" altLang="ja-JP" sz="800" b="1" i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800" b="1" i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場合がは合算不可！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257175</xdr:colOff>
      <xdr:row>0</xdr:row>
      <xdr:rowOff>104775</xdr:rowOff>
    </xdr:from>
    <xdr:to>
      <xdr:col>18</xdr:col>
      <xdr:colOff>1057275</xdr:colOff>
      <xdr:row>2</xdr:row>
      <xdr:rowOff>114300</xdr:rowOff>
    </xdr:to>
    <xdr:sp macro="" textlink="">
      <xdr:nvSpPr>
        <xdr:cNvPr id="2" name="AutoShape 108"/>
        <xdr:cNvSpPr>
          <a:spLocks noChangeArrowheads="1"/>
        </xdr:cNvSpPr>
      </xdr:nvSpPr>
      <xdr:spPr bwMode="auto">
        <a:xfrm>
          <a:off x="9877425" y="104775"/>
          <a:ext cx="800100" cy="390525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342900</xdr:colOff>
      <xdr:row>0</xdr:row>
      <xdr:rowOff>142875</xdr:rowOff>
    </xdr:from>
    <xdr:to>
      <xdr:col>18</xdr:col>
      <xdr:colOff>1047750</xdr:colOff>
      <xdr:row>3</xdr:row>
      <xdr:rowOff>47625</xdr:rowOff>
    </xdr:to>
    <xdr:sp macro="" textlink="">
      <xdr:nvSpPr>
        <xdr:cNvPr id="3" name="Text Box 109"/>
        <xdr:cNvSpPr txBox="1">
          <a:spLocks noChangeArrowheads="1"/>
        </xdr:cNvSpPr>
      </xdr:nvSpPr>
      <xdr:spPr bwMode="auto">
        <a:xfrm>
          <a:off x="9963150" y="142875"/>
          <a:ext cx="704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酒 税</a:t>
          </a:r>
        </a:p>
      </xdr:txBody>
    </xdr:sp>
    <xdr:clientData/>
  </xdr:twoCellAnchor>
  <xdr:twoCellAnchor>
    <xdr:from>
      <xdr:col>3</xdr:col>
      <xdr:colOff>238126</xdr:colOff>
      <xdr:row>25</xdr:row>
      <xdr:rowOff>47625</xdr:rowOff>
    </xdr:from>
    <xdr:to>
      <xdr:col>7</xdr:col>
      <xdr:colOff>38100</xdr:colOff>
      <xdr:row>26</xdr:row>
      <xdr:rowOff>180975</xdr:rowOff>
    </xdr:to>
    <xdr:sp macro="" textlink="">
      <xdr:nvSpPr>
        <xdr:cNvPr id="5" name="角丸四角形 4"/>
        <xdr:cNvSpPr/>
      </xdr:nvSpPr>
      <xdr:spPr bwMode="auto">
        <a:xfrm>
          <a:off x="1714501" y="6981825"/>
          <a:ext cx="1552574" cy="381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800" b="1" i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アルコール分が相違する</a:t>
          </a:r>
          <a:endParaRPr kumimoji="1" lang="en-US" altLang="ja-JP" sz="800" b="1" i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800" b="1" i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場合がは合算不可！</a:t>
          </a:r>
        </a:p>
      </xdr:txBody>
    </xdr:sp>
    <xdr:clientData/>
  </xdr:twoCellAnchor>
  <xdr:twoCellAnchor>
    <xdr:from>
      <xdr:col>7</xdr:col>
      <xdr:colOff>133350</xdr:colOff>
      <xdr:row>3</xdr:row>
      <xdr:rowOff>66675</xdr:rowOff>
    </xdr:from>
    <xdr:to>
      <xdr:col>17</xdr:col>
      <xdr:colOff>390525</xdr:colOff>
      <xdr:row>4</xdr:row>
      <xdr:rowOff>657225</xdr:rowOff>
    </xdr:to>
    <xdr:sp macro="" textlink="">
      <xdr:nvSpPr>
        <xdr:cNvPr id="8" name="角丸四角形 7"/>
        <xdr:cNvSpPr/>
      </xdr:nvSpPr>
      <xdr:spPr bwMode="auto">
        <a:xfrm>
          <a:off x="3362325" y="638175"/>
          <a:ext cx="6067425" cy="1314450"/>
        </a:xfrm>
        <a:prstGeom prst="roundRect">
          <a:avLst>
            <a:gd name="adj" fmla="val 77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「内訳書」Ｉ欄の店舗の所持数量を算出するシートです。</a:t>
          </a:r>
          <a:endParaRPr kumimoji="1" lang="en-US" altLang="ja-JP" sz="1400" b="1" i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 b="1" i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所持数量上段の数値に該当する容量がない場合は、適宜修正（所持する容器容量を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入力）してください。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合計欄の</a:t>
          </a:r>
          <a:r>
            <a:rPr kumimoji="1" lang="en-US" altLang="ja-JP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10ml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未満の端数は「内訳書」シート転記処理時に、自動的に端数処理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されます。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257175</xdr:colOff>
      <xdr:row>0</xdr:row>
      <xdr:rowOff>104775</xdr:rowOff>
    </xdr:from>
    <xdr:to>
      <xdr:col>18</xdr:col>
      <xdr:colOff>1057275</xdr:colOff>
      <xdr:row>2</xdr:row>
      <xdr:rowOff>114300</xdr:rowOff>
    </xdr:to>
    <xdr:sp macro="" textlink="">
      <xdr:nvSpPr>
        <xdr:cNvPr id="2" name="AutoShape 108"/>
        <xdr:cNvSpPr>
          <a:spLocks noChangeArrowheads="1"/>
        </xdr:cNvSpPr>
      </xdr:nvSpPr>
      <xdr:spPr bwMode="auto">
        <a:xfrm>
          <a:off x="9877425" y="104775"/>
          <a:ext cx="800100" cy="390525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342900</xdr:colOff>
      <xdr:row>0</xdr:row>
      <xdr:rowOff>142875</xdr:rowOff>
    </xdr:from>
    <xdr:to>
      <xdr:col>18</xdr:col>
      <xdr:colOff>1047750</xdr:colOff>
      <xdr:row>3</xdr:row>
      <xdr:rowOff>47625</xdr:rowOff>
    </xdr:to>
    <xdr:sp macro="" textlink="">
      <xdr:nvSpPr>
        <xdr:cNvPr id="3" name="Text Box 109"/>
        <xdr:cNvSpPr txBox="1">
          <a:spLocks noChangeArrowheads="1"/>
        </xdr:cNvSpPr>
      </xdr:nvSpPr>
      <xdr:spPr bwMode="auto">
        <a:xfrm>
          <a:off x="9963150" y="142875"/>
          <a:ext cx="704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酒 税</a:t>
          </a:r>
        </a:p>
      </xdr:txBody>
    </xdr:sp>
    <xdr:clientData/>
  </xdr:twoCellAnchor>
  <xdr:twoCellAnchor>
    <xdr:from>
      <xdr:col>3</xdr:col>
      <xdr:colOff>238126</xdr:colOff>
      <xdr:row>25</xdr:row>
      <xdr:rowOff>47625</xdr:rowOff>
    </xdr:from>
    <xdr:to>
      <xdr:col>7</xdr:col>
      <xdr:colOff>38100</xdr:colOff>
      <xdr:row>26</xdr:row>
      <xdr:rowOff>180975</xdr:rowOff>
    </xdr:to>
    <xdr:sp macro="" textlink="">
      <xdr:nvSpPr>
        <xdr:cNvPr id="5" name="角丸四角形 4"/>
        <xdr:cNvSpPr/>
      </xdr:nvSpPr>
      <xdr:spPr bwMode="auto">
        <a:xfrm>
          <a:off x="1714501" y="6981825"/>
          <a:ext cx="1552574" cy="381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800" b="1" i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アルコール分が相違する</a:t>
          </a:r>
          <a:endParaRPr kumimoji="1" lang="en-US" altLang="ja-JP" sz="800" b="1" i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800" b="1" i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場合がは合算不可！</a:t>
          </a:r>
        </a:p>
      </xdr:txBody>
    </xdr:sp>
    <xdr:clientData/>
  </xdr:twoCellAnchor>
  <xdr:twoCellAnchor>
    <xdr:from>
      <xdr:col>7</xdr:col>
      <xdr:colOff>152400</xdr:colOff>
      <xdr:row>3</xdr:row>
      <xdr:rowOff>85725</xdr:rowOff>
    </xdr:from>
    <xdr:to>
      <xdr:col>17</xdr:col>
      <xdr:colOff>409575</xdr:colOff>
      <xdr:row>4</xdr:row>
      <xdr:rowOff>676275</xdr:rowOff>
    </xdr:to>
    <xdr:sp macro="" textlink="">
      <xdr:nvSpPr>
        <xdr:cNvPr id="8" name="角丸四角形 7"/>
        <xdr:cNvSpPr/>
      </xdr:nvSpPr>
      <xdr:spPr bwMode="auto">
        <a:xfrm>
          <a:off x="3381375" y="657225"/>
          <a:ext cx="6067425" cy="1314450"/>
        </a:xfrm>
        <a:prstGeom prst="roundRect">
          <a:avLst>
            <a:gd name="adj" fmla="val 77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「内訳書」Ｊ欄の店舗の所持数量を算出するシートです。</a:t>
          </a:r>
          <a:endParaRPr kumimoji="1" lang="en-US" altLang="ja-JP" sz="1400" b="1" i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 b="1" i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所持数量上段の数値に該当する容量がない場合は、適宜修正（所持する容器容量を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入力）してください。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合計欄の</a:t>
          </a:r>
          <a:r>
            <a:rPr kumimoji="1" lang="en-US" altLang="ja-JP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10ml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未満の端数は「内訳書」シート転記処理時に、自動的に端数処理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されます。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257175</xdr:colOff>
      <xdr:row>0</xdr:row>
      <xdr:rowOff>104775</xdr:rowOff>
    </xdr:from>
    <xdr:to>
      <xdr:col>18</xdr:col>
      <xdr:colOff>1057275</xdr:colOff>
      <xdr:row>2</xdr:row>
      <xdr:rowOff>114300</xdr:rowOff>
    </xdr:to>
    <xdr:sp macro="" textlink="">
      <xdr:nvSpPr>
        <xdr:cNvPr id="2" name="AutoShape 108"/>
        <xdr:cNvSpPr>
          <a:spLocks noChangeArrowheads="1"/>
        </xdr:cNvSpPr>
      </xdr:nvSpPr>
      <xdr:spPr bwMode="auto">
        <a:xfrm>
          <a:off x="9877425" y="104775"/>
          <a:ext cx="800100" cy="390525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342900</xdr:colOff>
      <xdr:row>0</xdr:row>
      <xdr:rowOff>142875</xdr:rowOff>
    </xdr:from>
    <xdr:to>
      <xdr:col>18</xdr:col>
      <xdr:colOff>1047750</xdr:colOff>
      <xdr:row>3</xdr:row>
      <xdr:rowOff>47625</xdr:rowOff>
    </xdr:to>
    <xdr:sp macro="" textlink="">
      <xdr:nvSpPr>
        <xdr:cNvPr id="3" name="Text Box 109"/>
        <xdr:cNvSpPr txBox="1">
          <a:spLocks noChangeArrowheads="1"/>
        </xdr:cNvSpPr>
      </xdr:nvSpPr>
      <xdr:spPr bwMode="auto">
        <a:xfrm>
          <a:off x="9963150" y="142875"/>
          <a:ext cx="704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酒 税</a:t>
          </a:r>
        </a:p>
      </xdr:txBody>
    </xdr:sp>
    <xdr:clientData/>
  </xdr:twoCellAnchor>
  <xdr:twoCellAnchor>
    <xdr:from>
      <xdr:col>3</xdr:col>
      <xdr:colOff>238126</xdr:colOff>
      <xdr:row>25</xdr:row>
      <xdr:rowOff>47625</xdr:rowOff>
    </xdr:from>
    <xdr:to>
      <xdr:col>7</xdr:col>
      <xdr:colOff>38100</xdr:colOff>
      <xdr:row>26</xdr:row>
      <xdr:rowOff>180975</xdr:rowOff>
    </xdr:to>
    <xdr:sp macro="" textlink="">
      <xdr:nvSpPr>
        <xdr:cNvPr id="5" name="角丸四角形 4"/>
        <xdr:cNvSpPr/>
      </xdr:nvSpPr>
      <xdr:spPr bwMode="auto">
        <a:xfrm>
          <a:off x="1714501" y="6981825"/>
          <a:ext cx="1552574" cy="38100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800" b="1" i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アルコール分が相違する</a:t>
          </a:r>
          <a:endParaRPr kumimoji="1" lang="en-US" altLang="ja-JP" sz="800" b="1" i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800" b="1" i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場合がは合算不可！</a:t>
          </a:r>
        </a:p>
      </xdr:txBody>
    </xdr:sp>
    <xdr:clientData/>
  </xdr:twoCellAnchor>
  <xdr:twoCellAnchor>
    <xdr:from>
      <xdr:col>7</xdr:col>
      <xdr:colOff>152400</xdr:colOff>
      <xdr:row>3</xdr:row>
      <xdr:rowOff>85725</xdr:rowOff>
    </xdr:from>
    <xdr:to>
      <xdr:col>17</xdr:col>
      <xdr:colOff>409575</xdr:colOff>
      <xdr:row>4</xdr:row>
      <xdr:rowOff>676275</xdr:rowOff>
    </xdr:to>
    <xdr:sp macro="" textlink="">
      <xdr:nvSpPr>
        <xdr:cNvPr id="8" name="角丸四角形 7"/>
        <xdr:cNvSpPr/>
      </xdr:nvSpPr>
      <xdr:spPr bwMode="auto">
        <a:xfrm>
          <a:off x="3381375" y="657225"/>
          <a:ext cx="6067425" cy="1314450"/>
        </a:xfrm>
        <a:prstGeom prst="roundRect">
          <a:avLst>
            <a:gd name="adj" fmla="val 777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 i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「内訳書」Ｋ欄の店舗の所持数量を算出するシートです。</a:t>
          </a:r>
          <a:endParaRPr kumimoji="1" lang="en-US" altLang="ja-JP" sz="1400" b="1" i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 b="1" i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所持数量上段の数値に該当する容量がない場合は、適宜修正（所持する容器容量を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入力）してください。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合計欄の</a:t>
          </a:r>
          <a:r>
            <a:rPr kumimoji="1" lang="en-US" altLang="ja-JP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10ml</a:t>
          </a:r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未満の端数は「内訳書」シート転記処理時に、自動的に端数処理</a:t>
          </a:r>
          <a:endParaRPr kumimoji="1" lang="en-US" altLang="ja-JP" sz="1100" b="1" i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 i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0"/>
  <sheetViews>
    <sheetView showGridLines="0" workbookViewId="0">
      <selection activeCell="AE47" sqref="AE47:BO49"/>
    </sheetView>
  </sheetViews>
  <sheetFormatPr defaultRowHeight="13.5" x14ac:dyDescent="0.15"/>
  <cols>
    <col min="1" max="1" width="3.125" style="5" customWidth="1"/>
    <col min="2" max="2" width="1.375" customWidth="1"/>
    <col min="3" max="4" width="1.375" style="5" customWidth="1"/>
    <col min="5" max="5" width="1.375" customWidth="1"/>
    <col min="6" max="9" width="1.375" style="5" customWidth="1"/>
    <col min="10" max="10" width="1.375" style="19" customWidth="1"/>
    <col min="11" max="17" width="1.375" style="5" customWidth="1"/>
    <col min="18" max="22" width="1.375" customWidth="1"/>
    <col min="23" max="29" width="1.375" style="5" customWidth="1"/>
    <col min="30" max="31" width="1.375" customWidth="1"/>
    <col min="32" max="33" width="1.375" style="5" customWidth="1"/>
    <col min="34" max="39" width="1.375" customWidth="1"/>
    <col min="40" max="40" width="1.375" style="5" customWidth="1"/>
    <col min="41" max="42" width="1.375" customWidth="1"/>
    <col min="43" max="44" width="1.375" style="5" customWidth="1"/>
    <col min="45" max="67" width="1.375" customWidth="1"/>
    <col min="68" max="68" width="3.125" customWidth="1"/>
  </cols>
  <sheetData>
    <row r="1" spans="2:67" ht="14.25" x14ac:dyDescent="0.15">
      <c r="B1" s="1"/>
      <c r="C1" s="1"/>
      <c r="D1" s="1"/>
    </row>
    <row r="2" spans="2:67" ht="14.25" x14ac:dyDescent="0.15">
      <c r="B2" s="1"/>
      <c r="C2" s="1"/>
      <c r="D2" s="1"/>
    </row>
    <row r="3" spans="2:67" ht="17.25" x14ac:dyDescent="0.15">
      <c r="B3" s="2"/>
      <c r="C3" s="2"/>
      <c r="D3" s="2"/>
    </row>
    <row r="4" spans="2:67" ht="14.25" customHeight="1" x14ac:dyDescent="0.15">
      <c r="B4" s="404" t="s">
        <v>0</v>
      </c>
      <c r="C4" s="404"/>
      <c r="D4" s="404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/>
      <c r="AE4" s="405"/>
      <c r="AF4" s="405"/>
      <c r="AG4" s="405"/>
      <c r="AH4" s="405"/>
      <c r="AI4" s="405"/>
      <c r="AJ4" s="405"/>
      <c r="AK4" s="405"/>
      <c r="AL4" s="405"/>
      <c r="AM4" s="405"/>
      <c r="AN4" s="405"/>
      <c r="AO4" s="405"/>
      <c r="AP4" s="405"/>
      <c r="AQ4" s="405"/>
      <c r="AR4" s="405"/>
      <c r="AS4" s="405"/>
      <c r="AT4" s="405"/>
      <c r="AU4" s="405"/>
      <c r="AV4" s="405"/>
      <c r="AW4" s="405"/>
      <c r="AX4" s="405"/>
      <c r="AY4" s="405"/>
      <c r="AZ4" s="405"/>
      <c r="BA4" s="405"/>
      <c r="BB4" s="405"/>
      <c r="BC4" s="405"/>
      <c r="BD4" s="405"/>
      <c r="BE4" s="405"/>
      <c r="BF4" s="405"/>
      <c r="BG4" s="405"/>
      <c r="BH4" s="405"/>
      <c r="BI4" s="405"/>
      <c r="BJ4" s="405"/>
      <c r="BK4" s="405"/>
      <c r="BL4" s="405"/>
      <c r="BM4" s="405"/>
      <c r="BN4" s="405"/>
      <c r="BO4" s="405"/>
    </row>
    <row r="5" spans="2:67" ht="14.25" x14ac:dyDescent="0.15">
      <c r="B5" s="1"/>
      <c r="C5" s="1"/>
      <c r="D5" s="1"/>
    </row>
    <row r="6" spans="2:67" ht="14.25" x14ac:dyDescent="0.15">
      <c r="B6" s="1"/>
      <c r="C6" s="1"/>
      <c r="D6" s="1"/>
    </row>
    <row r="7" spans="2:67" ht="22.9" customHeight="1" x14ac:dyDescent="0.15"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  <c r="AT7" s="339"/>
      <c r="AU7" s="339"/>
      <c r="AV7" s="339"/>
      <c r="AW7" s="340" t="s">
        <v>1</v>
      </c>
      <c r="AX7" s="341"/>
      <c r="AY7" s="341"/>
      <c r="AZ7" s="341"/>
      <c r="BA7" s="341"/>
      <c r="BB7" s="341"/>
      <c r="BC7" s="342" t="s">
        <v>2</v>
      </c>
      <c r="BD7" s="343"/>
      <c r="BE7" s="343"/>
      <c r="BF7" s="343"/>
      <c r="BG7" s="343"/>
      <c r="BH7" s="343"/>
      <c r="BI7" s="343"/>
      <c r="BJ7" s="343"/>
      <c r="BK7" s="343"/>
      <c r="BL7" s="343"/>
      <c r="BM7" s="343"/>
      <c r="BN7" s="343"/>
      <c r="BO7" s="344"/>
    </row>
    <row r="8" spans="2:67" ht="15.75" customHeight="1" x14ac:dyDescent="0.15">
      <c r="B8" s="215" t="s">
        <v>207</v>
      </c>
      <c r="C8" s="216"/>
      <c r="D8" s="216"/>
      <c r="E8" s="485"/>
      <c r="F8" s="485"/>
      <c r="G8" s="216" t="s">
        <v>208</v>
      </c>
      <c r="H8" s="216"/>
      <c r="I8" s="485"/>
      <c r="J8" s="485"/>
      <c r="K8" s="216" t="s">
        <v>209</v>
      </c>
      <c r="L8" s="216"/>
      <c r="M8" s="485"/>
      <c r="N8" s="485"/>
      <c r="O8" s="216" t="s">
        <v>210</v>
      </c>
      <c r="P8" s="217"/>
      <c r="Q8" s="350" t="s">
        <v>59</v>
      </c>
      <c r="R8" s="351"/>
      <c r="S8" s="352"/>
      <c r="T8" s="52" t="s">
        <v>231</v>
      </c>
      <c r="U8" s="13"/>
      <c r="V8" s="52"/>
      <c r="W8" s="52"/>
      <c r="X8" s="52"/>
      <c r="Y8" s="507" t="s">
        <v>232</v>
      </c>
      <c r="Z8" s="507"/>
      <c r="AA8" s="508"/>
      <c r="AB8" s="508"/>
      <c r="AC8" s="508"/>
      <c r="AD8" s="508"/>
      <c r="AE8" s="507" t="s">
        <v>233</v>
      </c>
      <c r="AF8" s="507"/>
      <c r="AG8" s="508"/>
      <c r="AH8" s="508"/>
      <c r="AI8" s="508"/>
      <c r="AJ8" s="508"/>
      <c r="AK8" s="508"/>
      <c r="AL8" s="88"/>
      <c r="AM8" s="88"/>
      <c r="AN8" s="88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349" t="s">
        <v>3</v>
      </c>
      <c r="BD8" s="345"/>
      <c r="BE8" s="345"/>
      <c r="BF8" s="345"/>
      <c r="BG8" s="345"/>
      <c r="BH8" s="345"/>
      <c r="BI8" s="345"/>
      <c r="BJ8" s="345"/>
      <c r="BK8" s="345"/>
      <c r="BL8" s="345"/>
      <c r="BM8" s="345"/>
      <c r="BN8" s="345"/>
      <c r="BO8" s="346"/>
    </row>
    <row r="9" spans="2:67" ht="15.75" customHeight="1" x14ac:dyDescent="0.15">
      <c r="B9" s="218"/>
      <c r="C9" s="219"/>
      <c r="D9" s="219"/>
      <c r="E9" s="486"/>
      <c r="F9" s="486"/>
      <c r="G9" s="219"/>
      <c r="H9" s="219"/>
      <c r="I9" s="486"/>
      <c r="J9" s="486"/>
      <c r="K9" s="219"/>
      <c r="L9" s="219"/>
      <c r="M9" s="486"/>
      <c r="N9" s="486"/>
      <c r="O9" s="219"/>
      <c r="P9" s="220"/>
      <c r="Q9" s="353"/>
      <c r="R9" s="354"/>
      <c r="S9" s="355"/>
      <c r="T9" s="202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495"/>
      <c r="BC9" s="489"/>
      <c r="BD9" s="490"/>
      <c r="BE9" s="490"/>
      <c r="BF9" s="490"/>
      <c r="BG9" s="490"/>
      <c r="BH9" s="490"/>
      <c r="BI9" s="490"/>
      <c r="BJ9" s="490"/>
      <c r="BK9" s="490"/>
      <c r="BL9" s="490"/>
      <c r="BM9" s="490"/>
      <c r="BN9" s="358" t="s">
        <v>228</v>
      </c>
      <c r="BO9" s="359"/>
    </row>
    <row r="10" spans="2:67" ht="15.75" customHeight="1" x14ac:dyDescent="0.15"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353"/>
      <c r="R10" s="354"/>
      <c r="S10" s="355"/>
      <c r="T10" s="204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496"/>
      <c r="BC10" s="491"/>
      <c r="BD10" s="492"/>
      <c r="BE10" s="492"/>
      <c r="BF10" s="492"/>
      <c r="BG10" s="492"/>
      <c r="BH10" s="492"/>
      <c r="BI10" s="492"/>
      <c r="BJ10" s="492"/>
      <c r="BK10" s="492"/>
      <c r="BL10" s="492"/>
      <c r="BM10" s="492"/>
      <c r="BN10" s="360" t="s">
        <v>229</v>
      </c>
      <c r="BO10" s="361"/>
    </row>
    <row r="11" spans="2:67" ht="15" customHeight="1" x14ac:dyDescent="0.15"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353"/>
      <c r="R11" s="354"/>
      <c r="S11" s="354"/>
      <c r="T11" s="87" t="s">
        <v>4</v>
      </c>
      <c r="U11" s="86"/>
      <c r="V11" s="86"/>
      <c r="W11" s="86"/>
      <c r="X11" s="86"/>
      <c r="Y11" s="86"/>
      <c r="Z11" s="86"/>
      <c r="AA11" s="86"/>
      <c r="AB11" s="493"/>
      <c r="AC11" s="493"/>
      <c r="AD11" s="493"/>
      <c r="AE11" s="493"/>
      <c r="AF11" s="493"/>
      <c r="AG11" s="493"/>
      <c r="AH11" s="493"/>
      <c r="AI11" s="493"/>
      <c r="AJ11" s="493"/>
      <c r="AK11" s="493"/>
      <c r="AL11" s="493"/>
      <c r="AM11" s="493"/>
      <c r="AN11" s="493"/>
      <c r="AO11" s="493"/>
      <c r="AP11" s="493"/>
      <c r="AQ11" s="493"/>
      <c r="AR11" s="493"/>
      <c r="AS11" s="493"/>
      <c r="AT11" s="493"/>
      <c r="AU11" s="493"/>
      <c r="AV11" s="493"/>
      <c r="AW11" s="493"/>
      <c r="AX11" s="493"/>
      <c r="AY11" s="493"/>
      <c r="AZ11" s="493"/>
      <c r="BA11" s="493"/>
      <c r="BB11" s="493"/>
      <c r="BC11" s="493"/>
      <c r="BD11" s="493"/>
      <c r="BE11" s="493"/>
      <c r="BF11" s="493"/>
      <c r="BG11" s="493"/>
      <c r="BH11" s="493"/>
      <c r="BI11" s="493"/>
      <c r="BJ11" s="493"/>
      <c r="BK11" s="493"/>
      <c r="BL11" s="493"/>
      <c r="BM11" s="493"/>
      <c r="BN11" s="493"/>
      <c r="BO11" s="494"/>
    </row>
    <row r="12" spans="2:67" ht="15" customHeight="1" x14ac:dyDescent="0.15"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353"/>
      <c r="R12" s="354"/>
      <c r="S12" s="355"/>
      <c r="T12" s="345" t="s">
        <v>5</v>
      </c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6"/>
    </row>
    <row r="13" spans="2:67" s="5" customFormat="1" ht="18" customHeight="1" x14ac:dyDescent="0.15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353"/>
      <c r="R13" s="354"/>
      <c r="S13" s="355"/>
      <c r="T13" s="202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356" t="s">
        <v>227</v>
      </c>
      <c r="BL13" s="356"/>
      <c r="BM13" s="356"/>
      <c r="BN13" s="81"/>
      <c r="BO13" s="82"/>
    </row>
    <row r="14" spans="2:67" ht="9" customHeight="1" x14ac:dyDescent="0.15"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353"/>
      <c r="R14" s="354"/>
      <c r="S14" s="355"/>
      <c r="T14" s="204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357"/>
      <c r="BL14" s="357"/>
      <c r="BM14" s="357"/>
      <c r="BN14" s="83"/>
      <c r="BO14" s="84"/>
    </row>
    <row r="15" spans="2:67" ht="8.4499999999999993" customHeight="1" x14ac:dyDescent="0.15"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353"/>
      <c r="R15" s="354"/>
      <c r="S15" s="355"/>
      <c r="T15" s="347" t="s">
        <v>55</v>
      </c>
      <c r="U15" s="347"/>
      <c r="V15" s="347"/>
      <c r="W15" s="347"/>
      <c r="X15" s="347"/>
      <c r="Y15" s="347"/>
      <c r="Z15" s="347"/>
      <c r="AA15" s="347"/>
      <c r="AB15" s="348"/>
      <c r="AC15" s="55"/>
      <c r="AD15" s="56"/>
      <c r="AE15" s="56"/>
      <c r="AF15" s="511" t="s">
        <v>226</v>
      </c>
      <c r="AG15" s="511"/>
      <c r="AH15" s="511"/>
      <c r="AI15" s="511"/>
      <c r="AJ15" s="511"/>
      <c r="AK15" s="511"/>
      <c r="AL15" s="511"/>
      <c r="AM15" s="511"/>
      <c r="AN15" s="511"/>
      <c r="AO15" s="511"/>
      <c r="AP15" s="511"/>
      <c r="AQ15" s="511"/>
      <c r="AR15" s="511"/>
      <c r="AS15" s="511"/>
      <c r="AT15" s="511"/>
      <c r="AU15" s="511"/>
      <c r="AV15" s="511"/>
      <c r="AW15" s="511"/>
      <c r="AX15" s="511"/>
      <c r="AY15" s="511"/>
      <c r="AZ15" s="511"/>
      <c r="BA15" s="511"/>
      <c r="BB15" s="511"/>
      <c r="BC15" s="511"/>
      <c r="BD15" s="511"/>
      <c r="BE15" s="511"/>
      <c r="BF15" s="511"/>
      <c r="BG15" s="511"/>
      <c r="BH15" s="511"/>
      <c r="BI15" s="511"/>
      <c r="BJ15" s="511"/>
      <c r="BK15" s="511"/>
      <c r="BL15" s="511"/>
      <c r="BM15" s="511"/>
      <c r="BN15" s="511"/>
      <c r="BO15" s="512"/>
    </row>
    <row r="16" spans="2:67" ht="8.4499999999999993" customHeight="1" x14ac:dyDescent="0.15">
      <c r="B16" s="53" t="s">
        <v>79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353"/>
      <c r="R16" s="354"/>
      <c r="S16" s="355"/>
      <c r="T16" s="295"/>
      <c r="U16" s="295"/>
      <c r="V16" s="295"/>
      <c r="W16" s="295"/>
      <c r="X16" s="295"/>
      <c r="Y16" s="295"/>
      <c r="Z16" s="295"/>
      <c r="AA16" s="295"/>
      <c r="AB16" s="296"/>
      <c r="AC16" s="499"/>
      <c r="AD16" s="500"/>
      <c r="AE16" s="500"/>
      <c r="AF16" s="503"/>
      <c r="AG16" s="503"/>
      <c r="AH16" s="503"/>
      <c r="AI16" s="503"/>
      <c r="AJ16" s="503"/>
      <c r="AK16" s="503"/>
      <c r="AL16" s="503"/>
      <c r="AM16" s="503"/>
      <c r="AN16" s="503"/>
      <c r="AO16" s="503"/>
      <c r="AP16" s="503"/>
      <c r="AQ16" s="503"/>
      <c r="AR16" s="503"/>
      <c r="AS16" s="503"/>
      <c r="AT16" s="503"/>
      <c r="AU16" s="503"/>
      <c r="AV16" s="503"/>
      <c r="AW16" s="503"/>
      <c r="AX16" s="503"/>
      <c r="AY16" s="503"/>
      <c r="AZ16" s="503"/>
      <c r="BA16" s="503"/>
      <c r="BB16" s="503"/>
      <c r="BC16" s="503"/>
      <c r="BD16" s="503"/>
      <c r="BE16" s="503"/>
      <c r="BF16" s="503"/>
      <c r="BG16" s="503"/>
      <c r="BH16" s="503"/>
      <c r="BI16" s="503"/>
      <c r="BJ16" s="503"/>
      <c r="BK16" s="503"/>
      <c r="BL16" s="503"/>
      <c r="BM16" s="503"/>
      <c r="BN16" s="503"/>
      <c r="BO16" s="505"/>
    </row>
    <row r="17" spans="2:67" ht="14.1" customHeight="1" x14ac:dyDescent="0.15"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353"/>
      <c r="R17" s="354"/>
      <c r="S17" s="355"/>
      <c r="T17" s="298"/>
      <c r="U17" s="298"/>
      <c r="V17" s="298"/>
      <c r="W17" s="298"/>
      <c r="X17" s="298"/>
      <c r="Y17" s="298"/>
      <c r="Z17" s="298"/>
      <c r="AA17" s="298"/>
      <c r="AB17" s="299"/>
      <c r="AC17" s="501"/>
      <c r="AD17" s="502"/>
      <c r="AE17" s="502"/>
      <c r="AF17" s="504"/>
      <c r="AG17" s="504"/>
      <c r="AH17" s="504"/>
      <c r="AI17" s="504"/>
      <c r="AJ17" s="504"/>
      <c r="AK17" s="504"/>
      <c r="AL17" s="504"/>
      <c r="AM17" s="504"/>
      <c r="AN17" s="504"/>
      <c r="AO17" s="504"/>
      <c r="AP17" s="504"/>
      <c r="AQ17" s="504"/>
      <c r="AR17" s="504"/>
      <c r="AS17" s="504"/>
      <c r="AT17" s="504"/>
      <c r="AU17" s="504"/>
      <c r="AV17" s="504"/>
      <c r="AW17" s="504"/>
      <c r="AX17" s="504"/>
      <c r="AY17" s="504"/>
      <c r="AZ17" s="504"/>
      <c r="BA17" s="504"/>
      <c r="BB17" s="504"/>
      <c r="BC17" s="504"/>
      <c r="BD17" s="504"/>
      <c r="BE17" s="504"/>
      <c r="BF17" s="504"/>
      <c r="BG17" s="504"/>
      <c r="BH17" s="504"/>
      <c r="BI17" s="504"/>
      <c r="BJ17" s="504"/>
      <c r="BK17" s="504"/>
      <c r="BL17" s="504"/>
      <c r="BM17" s="504"/>
      <c r="BN17" s="504"/>
      <c r="BO17" s="506"/>
    </row>
    <row r="18" spans="2:67" ht="14.1" customHeight="1" x14ac:dyDescent="0.15">
      <c r="B18" s="57" t="s">
        <v>78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391" t="s">
        <v>60</v>
      </c>
      <c r="R18" s="392"/>
      <c r="S18" s="393"/>
      <c r="T18" s="56" t="s">
        <v>234</v>
      </c>
      <c r="U18" s="21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09" t="s">
        <v>235</v>
      </c>
      <c r="AG18" s="509"/>
      <c r="AH18" s="510"/>
      <c r="AI18" s="510"/>
      <c r="AJ18" s="510"/>
      <c r="AK18" s="510"/>
      <c r="AL18" s="509" t="s">
        <v>230</v>
      </c>
      <c r="AM18" s="509"/>
      <c r="AN18" s="510"/>
      <c r="AO18" s="510"/>
      <c r="AP18" s="510"/>
      <c r="AQ18" s="510"/>
      <c r="AR18" s="510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336" t="s">
        <v>3</v>
      </c>
      <c r="BD18" s="337"/>
      <c r="BE18" s="337"/>
      <c r="BF18" s="337"/>
      <c r="BG18" s="337"/>
      <c r="BH18" s="337"/>
      <c r="BI18" s="337"/>
      <c r="BJ18" s="337"/>
      <c r="BK18" s="337"/>
      <c r="BL18" s="337"/>
      <c r="BM18" s="337"/>
      <c r="BN18" s="337"/>
      <c r="BO18" s="338"/>
    </row>
    <row r="19" spans="2:67" ht="14.1" customHeight="1" x14ac:dyDescent="0.15">
      <c r="B19" s="57" t="s">
        <v>78</v>
      </c>
      <c r="C19" s="487"/>
      <c r="D19" s="487"/>
      <c r="E19" s="487"/>
      <c r="F19" s="487"/>
      <c r="G19" s="487"/>
      <c r="H19" s="487"/>
      <c r="I19" s="58"/>
      <c r="J19" s="58"/>
      <c r="K19" s="58"/>
      <c r="L19" s="58"/>
      <c r="M19" s="58"/>
      <c r="N19" s="58"/>
      <c r="O19" s="58"/>
      <c r="P19" s="58"/>
      <c r="Q19" s="391"/>
      <c r="R19" s="392"/>
      <c r="S19" s="393"/>
      <c r="T19" s="202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495"/>
      <c r="BC19" s="489"/>
      <c r="BD19" s="490"/>
      <c r="BE19" s="490"/>
      <c r="BF19" s="490"/>
      <c r="BG19" s="490"/>
      <c r="BH19" s="490"/>
      <c r="BI19" s="490"/>
      <c r="BJ19" s="490"/>
      <c r="BK19" s="490"/>
      <c r="BL19" s="490"/>
      <c r="BM19" s="490"/>
      <c r="BN19" s="358" t="s">
        <v>228</v>
      </c>
      <c r="BO19" s="359"/>
    </row>
    <row r="20" spans="2:67" ht="14.1" customHeight="1" x14ac:dyDescent="0.15">
      <c r="B20" s="57"/>
      <c r="C20" s="487"/>
      <c r="D20" s="487"/>
      <c r="E20" s="487"/>
      <c r="F20" s="487"/>
      <c r="G20" s="487"/>
      <c r="H20" s="487"/>
      <c r="I20" s="60"/>
      <c r="J20" s="60"/>
      <c r="K20" s="60"/>
      <c r="L20" s="60"/>
      <c r="M20" s="60"/>
      <c r="N20" s="60"/>
      <c r="O20" s="21"/>
      <c r="P20" s="61" t="s">
        <v>80</v>
      </c>
      <c r="Q20" s="391"/>
      <c r="R20" s="392"/>
      <c r="S20" s="393"/>
      <c r="T20" s="204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496"/>
      <c r="BC20" s="491"/>
      <c r="BD20" s="492"/>
      <c r="BE20" s="492"/>
      <c r="BF20" s="492"/>
      <c r="BG20" s="492"/>
      <c r="BH20" s="492"/>
      <c r="BI20" s="492"/>
      <c r="BJ20" s="492"/>
      <c r="BK20" s="492"/>
      <c r="BL20" s="492"/>
      <c r="BM20" s="492"/>
      <c r="BN20" s="360" t="s">
        <v>229</v>
      </c>
      <c r="BO20" s="361"/>
    </row>
    <row r="21" spans="2:67" ht="13.5" customHeight="1" x14ac:dyDescent="0.15">
      <c r="B21" s="57"/>
      <c r="C21" s="487"/>
      <c r="D21" s="487"/>
      <c r="E21" s="487"/>
      <c r="F21" s="487"/>
      <c r="G21" s="487"/>
      <c r="H21" s="487"/>
      <c r="I21" s="60"/>
      <c r="J21" s="60"/>
      <c r="K21" s="60"/>
      <c r="L21" s="60"/>
      <c r="M21" s="60"/>
      <c r="N21" s="60"/>
      <c r="O21" s="60"/>
      <c r="P21" s="60"/>
      <c r="Q21" s="391"/>
      <c r="R21" s="392"/>
      <c r="S21" s="393"/>
      <c r="T21" s="85" t="s">
        <v>4</v>
      </c>
      <c r="U21" s="86"/>
      <c r="V21" s="86"/>
      <c r="W21" s="86"/>
      <c r="X21" s="86"/>
      <c r="Y21" s="86"/>
      <c r="Z21" s="86"/>
      <c r="AA21" s="86"/>
      <c r="AB21" s="493"/>
      <c r="AC21" s="493"/>
      <c r="AD21" s="493"/>
      <c r="AE21" s="493"/>
      <c r="AF21" s="493"/>
      <c r="AG21" s="493"/>
      <c r="AH21" s="493"/>
      <c r="AI21" s="493"/>
      <c r="AJ21" s="493"/>
      <c r="AK21" s="493"/>
      <c r="AL21" s="493"/>
      <c r="AM21" s="493"/>
      <c r="AN21" s="493"/>
      <c r="AO21" s="493"/>
      <c r="AP21" s="493"/>
      <c r="AQ21" s="493"/>
      <c r="AR21" s="493"/>
      <c r="AS21" s="493"/>
      <c r="AT21" s="493"/>
      <c r="AU21" s="493"/>
      <c r="AV21" s="493"/>
      <c r="AW21" s="493"/>
      <c r="AX21" s="493"/>
      <c r="AY21" s="493"/>
      <c r="AZ21" s="493"/>
      <c r="BA21" s="493"/>
      <c r="BB21" s="493"/>
      <c r="BC21" s="493"/>
      <c r="BD21" s="493"/>
      <c r="BE21" s="493"/>
      <c r="BF21" s="493"/>
      <c r="BG21" s="493"/>
      <c r="BH21" s="493"/>
      <c r="BI21" s="493"/>
      <c r="BJ21" s="493"/>
      <c r="BK21" s="493"/>
      <c r="BL21" s="493"/>
      <c r="BM21" s="493"/>
      <c r="BN21" s="493"/>
      <c r="BO21" s="494"/>
    </row>
    <row r="22" spans="2:67" ht="12" customHeight="1" x14ac:dyDescent="0.15">
      <c r="B22" s="381" t="s">
        <v>206</v>
      </c>
      <c r="C22" s="382"/>
      <c r="D22" s="382"/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91"/>
      <c r="R22" s="392"/>
      <c r="S22" s="393"/>
      <c r="T22" s="362" t="s">
        <v>6</v>
      </c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2"/>
      <c r="BJ22" s="362"/>
      <c r="BK22" s="362"/>
      <c r="BL22" s="362"/>
      <c r="BM22" s="362"/>
      <c r="BN22" s="362"/>
      <c r="BO22" s="363"/>
    </row>
    <row r="23" spans="2:67" s="5" customFormat="1" ht="19.5" customHeight="1" x14ac:dyDescent="0.15">
      <c r="B23" s="38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91"/>
      <c r="R23" s="392"/>
      <c r="S23" s="393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364"/>
      <c r="BC23" s="364"/>
      <c r="BD23" s="364"/>
      <c r="BE23" s="364"/>
      <c r="BF23" s="364"/>
      <c r="BG23" s="364"/>
      <c r="BH23" s="364"/>
      <c r="BI23" s="364"/>
      <c r="BJ23" s="364"/>
      <c r="BK23" s="364"/>
      <c r="BL23" s="364"/>
      <c r="BM23" s="364"/>
      <c r="BN23" s="364"/>
      <c r="BO23" s="365"/>
    </row>
    <row r="24" spans="2:67" ht="15" customHeight="1" x14ac:dyDescent="0.15">
      <c r="B24" s="62"/>
      <c r="C24" s="63"/>
      <c r="D24" s="63"/>
      <c r="E24" s="394" t="s">
        <v>82</v>
      </c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63"/>
      <c r="BN24" s="63"/>
      <c r="BO24" s="64"/>
    </row>
    <row r="25" spans="2:67" ht="15" customHeight="1" x14ac:dyDescent="0.15">
      <c r="B25" s="65" t="s">
        <v>78</v>
      </c>
      <c r="C25" s="66"/>
      <c r="D25" s="395" t="s">
        <v>81</v>
      </c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  <c r="AM25" s="395"/>
      <c r="AN25" s="395"/>
      <c r="AO25" s="395"/>
      <c r="AP25" s="395"/>
      <c r="AQ25" s="395"/>
      <c r="AR25" s="395"/>
      <c r="AS25" s="395"/>
      <c r="AT25" s="395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7"/>
    </row>
    <row r="26" spans="2:67" ht="15" customHeight="1" x14ac:dyDescent="0.15">
      <c r="B26" s="221" t="s">
        <v>7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388"/>
    </row>
    <row r="27" spans="2:67" ht="17.100000000000001" customHeight="1" x14ac:dyDescent="0.15">
      <c r="B27" s="246" t="s">
        <v>8</v>
      </c>
      <c r="C27" s="247"/>
      <c r="D27" s="248"/>
      <c r="E27" s="389" t="s">
        <v>9</v>
      </c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270" t="s">
        <v>73</v>
      </c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2"/>
      <c r="AJ27" s="276" t="s">
        <v>74</v>
      </c>
      <c r="AK27" s="277"/>
      <c r="AL27" s="277"/>
      <c r="AM27" s="277"/>
      <c r="AN27" s="277"/>
      <c r="AO27" s="277"/>
      <c r="AP27" s="277"/>
      <c r="AQ27" s="277"/>
      <c r="AR27" s="277"/>
      <c r="AS27" s="277"/>
      <c r="AT27" s="277"/>
      <c r="AU27" s="277"/>
      <c r="AV27" s="277"/>
      <c r="AW27" s="277"/>
      <c r="AX27" s="277"/>
      <c r="AY27" s="278"/>
      <c r="AZ27" s="384"/>
      <c r="BA27" s="384"/>
      <c r="BB27" s="384"/>
      <c r="BC27" s="384"/>
      <c r="BD27" s="384"/>
      <c r="BE27" s="384"/>
      <c r="BF27" s="384"/>
      <c r="BG27" s="384"/>
      <c r="BH27" s="384"/>
      <c r="BI27" s="384"/>
      <c r="BJ27" s="384"/>
      <c r="BK27" s="384"/>
      <c r="BL27" s="384"/>
      <c r="BM27" s="384"/>
      <c r="BN27" s="384"/>
      <c r="BO27" s="385"/>
    </row>
    <row r="28" spans="2:67" ht="17.100000000000001" customHeight="1" x14ac:dyDescent="0.15">
      <c r="B28" s="249"/>
      <c r="C28" s="250"/>
      <c r="D28" s="251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273"/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  <c r="AG28" s="274"/>
      <c r="AH28" s="274"/>
      <c r="AI28" s="275"/>
      <c r="AJ28" s="279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1"/>
      <c r="AZ28" s="386"/>
      <c r="BA28" s="386"/>
      <c r="BB28" s="386"/>
      <c r="BC28" s="386"/>
      <c r="BD28" s="386"/>
      <c r="BE28" s="386"/>
      <c r="BF28" s="386"/>
      <c r="BG28" s="386"/>
      <c r="BH28" s="386"/>
      <c r="BI28" s="386"/>
      <c r="BJ28" s="386"/>
      <c r="BK28" s="386"/>
      <c r="BL28" s="386"/>
      <c r="BM28" s="386"/>
      <c r="BN28" s="386"/>
      <c r="BO28" s="387"/>
    </row>
    <row r="29" spans="2:67" ht="8.25" customHeight="1" x14ac:dyDescent="0.15">
      <c r="B29" s="249"/>
      <c r="C29" s="250"/>
      <c r="D29" s="251"/>
      <c r="E29" s="269" t="s">
        <v>10</v>
      </c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40" t="s">
        <v>11</v>
      </c>
      <c r="U29" s="241"/>
      <c r="V29" s="335" t="s">
        <v>12</v>
      </c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240" t="s">
        <v>13</v>
      </c>
      <c r="AK29" s="241"/>
      <c r="AL29" s="68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9"/>
      <c r="AZ29" s="300"/>
      <c r="BA29" s="300"/>
      <c r="BB29" s="300"/>
      <c r="BC29" s="300"/>
      <c r="BD29" s="300"/>
      <c r="BE29" s="300"/>
      <c r="BF29" s="300"/>
      <c r="BG29" s="300"/>
      <c r="BH29" s="300"/>
      <c r="BI29" s="300"/>
      <c r="BJ29" s="300"/>
      <c r="BK29" s="300"/>
      <c r="BL29" s="300"/>
      <c r="BM29" s="300"/>
      <c r="BN29" s="300"/>
      <c r="BO29" s="301"/>
    </row>
    <row r="30" spans="2:67" ht="18" customHeight="1" x14ac:dyDescent="0.15">
      <c r="B30" s="249"/>
      <c r="C30" s="250"/>
      <c r="D30" s="251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334"/>
      <c r="S30" s="269"/>
      <c r="T30" s="242"/>
      <c r="U30" s="243"/>
      <c r="V30" s="198" t="str">
        <f>IF(内訳書!L8+内訳書!L10+内訳書!L12+内訳書!L14+内訳書!L16+内訳書!L18+内訳書!L20+内訳書!L22+内訳書!L24+内訳書!L26+内訳書!L28=0,"",IF(内訳書!L14+内訳書!L16+内訳書!L20=0,0-算出表!N33,IF(内訳書!L8+内訳書!L10+内訳書!L12+内訳書!L18+内訳書!L22+内訳書!L24+内訳書!L26+内訳書!L28=0,算出表!N31,算出表!N31-算出表!N33)))</f>
        <v/>
      </c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282" t="s">
        <v>76</v>
      </c>
      <c r="AH30" s="282"/>
      <c r="AI30" s="66"/>
      <c r="AJ30" s="242"/>
      <c r="AK30" s="243"/>
      <c r="AL30" s="200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82" t="s">
        <v>76</v>
      </c>
      <c r="AX30" s="282"/>
      <c r="AY30" s="70"/>
      <c r="AZ30" s="302"/>
      <c r="BA30" s="302"/>
      <c r="BB30" s="302"/>
      <c r="BC30" s="302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2"/>
      <c r="BO30" s="303"/>
    </row>
    <row r="31" spans="2:67" ht="8.25" customHeight="1" x14ac:dyDescent="0.15">
      <c r="B31" s="249"/>
      <c r="C31" s="250"/>
      <c r="D31" s="251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42"/>
      <c r="U31" s="243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242"/>
      <c r="AK31" s="243"/>
      <c r="AL31" s="72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66"/>
      <c r="AX31" s="66"/>
      <c r="AY31" s="70"/>
      <c r="AZ31" s="302"/>
      <c r="BA31" s="302"/>
      <c r="BB31" s="302"/>
      <c r="BC31" s="302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2"/>
      <c r="BO31" s="303"/>
    </row>
    <row r="32" spans="2:67" ht="8.25" customHeight="1" x14ac:dyDescent="0.15">
      <c r="B32" s="249"/>
      <c r="C32" s="250"/>
      <c r="D32" s="251"/>
      <c r="E32" s="268" t="s">
        <v>14</v>
      </c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40" t="s">
        <v>15</v>
      </c>
      <c r="U32" s="241"/>
      <c r="V32" s="403" t="s">
        <v>16</v>
      </c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3"/>
      <c r="AH32" s="403"/>
      <c r="AI32" s="403"/>
      <c r="AJ32" s="240" t="s">
        <v>18</v>
      </c>
      <c r="AK32" s="241"/>
      <c r="AL32" s="68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9"/>
      <c r="AZ32" s="302"/>
      <c r="BA32" s="302"/>
      <c r="BB32" s="302"/>
      <c r="BC32" s="302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2"/>
      <c r="BO32" s="303"/>
    </row>
    <row r="33" spans="2:73" ht="18" customHeight="1" x14ac:dyDescent="0.15">
      <c r="B33" s="249"/>
      <c r="C33" s="250"/>
      <c r="D33" s="251"/>
      <c r="E33" s="269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42"/>
      <c r="U33" s="243"/>
      <c r="V33" s="398" t="str">
        <f>IF(SUM(内訳書!L8:'内訳書'!L28)=0,"",IF(V30&lt;0,0,IF(算出表!N36-ROUNDDOWN(算出表!N36,-2)=0,0,算出表!N36-ROUNDDOWN(算出表!N36,-2))))</f>
        <v/>
      </c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282" t="s">
        <v>76</v>
      </c>
      <c r="AH33" s="282"/>
      <c r="AI33" s="74"/>
      <c r="AJ33" s="242"/>
      <c r="AK33" s="243"/>
      <c r="AL33" s="400"/>
      <c r="AM33" s="401"/>
      <c r="AN33" s="401"/>
      <c r="AO33" s="401"/>
      <c r="AP33" s="401"/>
      <c r="AQ33" s="401"/>
      <c r="AR33" s="401"/>
      <c r="AS33" s="401"/>
      <c r="AT33" s="401"/>
      <c r="AU33" s="401"/>
      <c r="AV33" s="401"/>
      <c r="AW33" s="282" t="s">
        <v>76</v>
      </c>
      <c r="AX33" s="282"/>
      <c r="AY33" s="70"/>
      <c r="AZ33" s="302"/>
      <c r="BA33" s="302"/>
      <c r="BB33" s="302"/>
      <c r="BC33" s="302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2"/>
      <c r="BO33" s="303"/>
    </row>
    <row r="34" spans="2:73" ht="8.25" customHeight="1" x14ac:dyDescent="0.15">
      <c r="B34" s="249"/>
      <c r="C34" s="250"/>
      <c r="D34" s="251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332"/>
      <c r="U34" s="333"/>
      <c r="V34" s="331" t="s">
        <v>17</v>
      </c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2"/>
      <c r="AK34" s="333"/>
      <c r="AL34" s="72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5"/>
      <c r="AZ34" s="302"/>
      <c r="BA34" s="302"/>
      <c r="BB34" s="302"/>
      <c r="BC34" s="302"/>
      <c r="BD34" s="302"/>
      <c r="BE34" s="302"/>
      <c r="BF34" s="302"/>
      <c r="BG34" s="302"/>
      <c r="BH34" s="302"/>
      <c r="BI34" s="302"/>
      <c r="BJ34" s="302"/>
      <c r="BK34" s="302"/>
      <c r="BL34" s="302"/>
      <c r="BM34" s="302"/>
      <c r="BN34" s="302"/>
      <c r="BO34" s="303"/>
    </row>
    <row r="35" spans="2:73" ht="30" customHeight="1" x14ac:dyDescent="0.15">
      <c r="B35" s="249"/>
      <c r="C35" s="250"/>
      <c r="D35" s="251"/>
      <c r="E35" s="219" t="s">
        <v>19</v>
      </c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42" t="s">
        <v>20</v>
      </c>
      <c r="U35" s="243"/>
      <c r="V35" s="396" t="str">
        <f>IF(V30="","",IF(V30&gt;0,0,V30*-1))</f>
        <v/>
      </c>
      <c r="W35" s="397"/>
      <c r="X35" s="397"/>
      <c r="Y35" s="397"/>
      <c r="Z35" s="397"/>
      <c r="AA35" s="397"/>
      <c r="AB35" s="397"/>
      <c r="AC35" s="397"/>
      <c r="AD35" s="397"/>
      <c r="AE35" s="397"/>
      <c r="AF35" s="397"/>
      <c r="AG35" s="282" t="s">
        <v>76</v>
      </c>
      <c r="AH35" s="282"/>
      <c r="AI35" s="66"/>
      <c r="AJ35" s="242" t="s">
        <v>21</v>
      </c>
      <c r="AK35" s="243"/>
      <c r="AL35" s="195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282" t="s">
        <v>76</v>
      </c>
      <c r="AX35" s="282"/>
      <c r="AY35" s="70"/>
      <c r="AZ35" s="304" t="s">
        <v>75</v>
      </c>
      <c r="BA35" s="305"/>
      <c r="BB35" s="305"/>
      <c r="BC35" s="305"/>
      <c r="BD35" s="305"/>
      <c r="BE35" s="305"/>
      <c r="BF35" s="305"/>
      <c r="BG35" s="305"/>
      <c r="BH35" s="305"/>
      <c r="BI35" s="305"/>
      <c r="BJ35" s="305"/>
      <c r="BK35" s="305"/>
      <c r="BL35" s="305"/>
      <c r="BM35" s="305"/>
      <c r="BN35" s="305"/>
      <c r="BO35" s="306"/>
      <c r="BU35" s="26"/>
    </row>
    <row r="36" spans="2:73" ht="8.25" customHeight="1" x14ac:dyDescent="0.15">
      <c r="B36" s="249"/>
      <c r="C36" s="250"/>
      <c r="D36" s="251"/>
      <c r="E36" s="268" t="s">
        <v>22</v>
      </c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40" t="s">
        <v>23</v>
      </c>
      <c r="U36" s="241"/>
      <c r="V36" s="197" t="s">
        <v>24</v>
      </c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240" t="s">
        <v>25</v>
      </c>
      <c r="AK36" s="241"/>
      <c r="AL36" s="68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9"/>
      <c r="AZ36" s="240" t="s">
        <v>26</v>
      </c>
      <c r="BA36" s="241"/>
      <c r="BB36" s="68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4"/>
    </row>
    <row r="37" spans="2:73" ht="18" customHeight="1" x14ac:dyDescent="0.15">
      <c r="B37" s="249"/>
      <c r="C37" s="250"/>
      <c r="D37" s="251"/>
      <c r="E37" s="269"/>
      <c r="F37" s="269"/>
      <c r="G37" s="269"/>
      <c r="H37" s="269"/>
      <c r="I37" s="269"/>
      <c r="J37" s="269"/>
      <c r="K37" s="269"/>
      <c r="L37" s="269"/>
      <c r="M37" s="269"/>
      <c r="N37" s="269"/>
      <c r="O37" s="269"/>
      <c r="P37" s="269"/>
      <c r="Q37" s="269"/>
      <c r="R37" s="269"/>
      <c r="S37" s="269"/>
      <c r="T37" s="242"/>
      <c r="U37" s="243"/>
      <c r="V37" s="198" t="str">
        <f>IF(V30="","",IF(V30&lt;0,0,V30-V33))</f>
        <v/>
      </c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282" t="s">
        <v>76</v>
      </c>
      <c r="AH37" s="282"/>
      <c r="AI37" s="66"/>
      <c r="AJ37" s="242"/>
      <c r="AK37" s="243"/>
      <c r="AL37" s="200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82" t="s">
        <v>76</v>
      </c>
      <c r="AX37" s="282"/>
      <c r="AY37" s="70"/>
      <c r="AZ37" s="242"/>
      <c r="BA37" s="243"/>
      <c r="BB37" s="198" t="str">
        <f>IF(V30="","",V37-AL37+AL35-V35)</f>
        <v/>
      </c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219" t="s">
        <v>77</v>
      </c>
      <c r="BN37" s="219"/>
      <c r="BO37" s="67"/>
    </row>
    <row r="38" spans="2:73" ht="8.25" customHeight="1" thickBot="1" x14ac:dyDescent="0.2">
      <c r="B38" s="252"/>
      <c r="C38" s="253"/>
      <c r="D38" s="254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42"/>
      <c r="U38" s="243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242"/>
      <c r="AK38" s="243"/>
      <c r="AL38" s="77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9"/>
      <c r="AZ38" s="244"/>
      <c r="BA38" s="245"/>
      <c r="BB38" s="77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80"/>
    </row>
    <row r="39" spans="2:73" ht="15.75" customHeight="1" thickTop="1" x14ac:dyDescent="0.15">
      <c r="B39" s="255" t="s">
        <v>27</v>
      </c>
      <c r="C39" s="256"/>
      <c r="D39" s="257"/>
      <c r="E39" s="328" t="s">
        <v>49</v>
      </c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30"/>
      <c r="AE39" s="313" t="s">
        <v>48</v>
      </c>
      <c r="AF39" s="314"/>
      <c r="AG39" s="307" t="s">
        <v>54</v>
      </c>
      <c r="AH39" s="308"/>
      <c r="AI39" s="450"/>
      <c r="AJ39" s="451"/>
      <c r="AK39" s="451"/>
      <c r="AL39" s="451"/>
      <c r="AM39" s="451"/>
      <c r="AN39" s="451"/>
      <c r="AO39" s="451"/>
      <c r="AP39" s="451"/>
      <c r="AQ39" s="451"/>
      <c r="AR39" s="451"/>
      <c r="AS39" s="451"/>
      <c r="AT39" s="452"/>
      <c r="AU39" s="224" t="s">
        <v>67</v>
      </c>
      <c r="AV39" s="225"/>
      <c r="AW39" s="225"/>
      <c r="AX39" s="225"/>
      <c r="AY39" s="225"/>
      <c r="AZ39" s="225"/>
      <c r="BA39" s="450"/>
      <c r="BB39" s="451"/>
      <c r="BC39" s="451"/>
      <c r="BD39" s="451"/>
      <c r="BE39" s="451"/>
      <c r="BF39" s="451"/>
      <c r="BG39" s="451"/>
      <c r="BH39" s="452"/>
      <c r="BI39" s="458" t="s">
        <v>70</v>
      </c>
      <c r="BJ39" s="459"/>
      <c r="BK39" s="459"/>
      <c r="BL39" s="459"/>
      <c r="BM39" s="459"/>
      <c r="BN39" s="459"/>
      <c r="BO39" s="460"/>
    </row>
    <row r="40" spans="2:73" ht="15.75" customHeight="1" x14ac:dyDescent="0.15">
      <c r="B40" s="258"/>
      <c r="C40" s="259"/>
      <c r="D40" s="260"/>
      <c r="E40" s="266" t="s">
        <v>28</v>
      </c>
      <c r="F40" s="266"/>
      <c r="G40" s="266"/>
      <c r="H40" s="266"/>
      <c r="I40" s="266"/>
      <c r="J40" s="266"/>
      <c r="K40" s="266"/>
      <c r="L40" s="266"/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7"/>
      <c r="AE40" s="315"/>
      <c r="AF40" s="316"/>
      <c r="AG40" s="309"/>
      <c r="AH40" s="310"/>
      <c r="AI40" s="453"/>
      <c r="AJ40" s="454"/>
      <c r="AK40" s="454"/>
      <c r="AL40" s="454"/>
      <c r="AM40" s="454"/>
      <c r="AN40" s="454"/>
      <c r="AO40" s="454"/>
      <c r="AP40" s="454"/>
      <c r="AQ40" s="454"/>
      <c r="AR40" s="454"/>
      <c r="AS40" s="454"/>
      <c r="AT40" s="455"/>
      <c r="AU40" s="226" t="s">
        <v>68</v>
      </c>
      <c r="AV40" s="227"/>
      <c r="AW40" s="227"/>
      <c r="AX40" s="227"/>
      <c r="AY40" s="227"/>
      <c r="AZ40" s="227"/>
      <c r="BA40" s="453"/>
      <c r="BB40" s="454"/>
      <c r="BC40" s="454"/>
      <c r="BD40" s="454"/>
      <c r="BE40" s="454"/>
      <c r="BF40" s="454"/>
      <c r="BG40" s="454"/>
      <c r="BH40" s="455"/>
      <c r="BI40" s="461" t="s">
        <v>71</v>
      </c>
      <c r="BJ40" s="462"/>
      <c r="BK40" s="462"/>
      <c r="BL40" s="462"/>
      <c r="BM40" s="462"/>
      <c r="BN40" s="462"/>
      <c r="BO40" s="463"/>
    </row>
    <row r="41" spans="2:73" ht="15.75" customHeight="1" x14ac:dyDescent="0.15">
      <c r="B41" s="258"/>
      <c r="C41" s="259"/>
      <c r="D41" s="260"/>
      <c r="E41" s="22" t="s">
        <v>211</v>
      </c>
      <c r="F41" s="23"/>
      <c r="G41" s="488" t="s">
        <v>38</v>
      </c>
      <c r="H41" s="488"/>
      <c r="J41" s="23" t="s">
        <v>212</v>
      </c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4"/>
      <c r="AE41" s="315"/>
      <c r="AF41" s="316"/>
      <c r="AG41" s="309"/>
      <c r="AH41" s="310"/>
      <c r="AI41" s="456"/>
      <c r="AJ41" s="449"/>
      <c r="AK41" s="449"/>
      <c r="AL41" s="449"/>
      <c r="AM41" s="449"/>
      <c r="AN41" s="449"/>
      <c r="AO41" s="449"/>
      <c r="AP41" s="449"/>
      <c r="AQ41" s="449"/>
      <c r="AR41" s="449"/>
      <c r="AS41" s="449"/>
      <c r="AT41" s="457"/>
      <c r="AU41" s="228" t="s">
        <v>69</v>
      </c>
      <c r="AV41" s="229"/>
      <c r="AW41" s="229"/>
      <c r="AX41" s="229"/>
      <c r="AY41" s="229"/>
      <c r="AZ41" s="229"/>
      <c r="BA41" s="456"/>
      <c r="BB41" s="449"/>
      <c r="BC41" s="449"/>
      <c r="BD41" s="449"/>
      <c r="BE41" s="449"/>
      <c r="BF41" s="449"/>
      <c r="BG41" s="449"/>
      <c r="BH41" s="457"/>
      <c r="BI41" s="464" t="s">
        <v>72</v>
      </c>
      <c r="BJ41" s="465"/>
      <c r="BK41" s="465"/>
      <c r="BL41" s="465"/>
      <c r="BM41" s="465"/>
      <c r="BN41" s="465"/>
      <c r="BO41" s="466"/>
    </row>
    <row r="42" spans="2:73" ht="15.75" customHeight="1" x14ac:dyDescent="0.15">
      <c r="B42" s="258"/>
      <c r="C42" s="259"/>
      <c r="D42" s="260"/>
      <c r="E42" s="23" t="s">
        <v>213</v>
      </c>
      <c r="F42" s="23"/>
      <c r="G42" s="488" t="s">
        <v>38</v>
      </c>
      <c r="H42" s="488"/>
      <c r="J42" s="23" t="s">
        <v>214</v>
      </c>
      <c r="K42" s="23"/>
      <c r="L42" s="23"/>
      <c r="M42" s="23"/>
      <c r="N42" s="23"/>
      <c r="P42" s="89"/>
      <c r="Q42" s="25" t="s">
        <v>215</v>
      </c>
      <c r="R42" s="471"/>
      <c r="S42" s="471"/>
      <c r="T42" s="471"/>
      <c r="U42" s="471"/>
      <c r="V42" s="471"/>
      <c r="W42" s="471"/>
      <c r="X42" s="471"/>
      <c r="Y42" s="23" t="s">
        <v>216</v>
      </c>
      <c r="Z42" s="23"/>
      <c r="AA42" s="23"/>
      <c r="AB42" s="23"/>
      <c r="AC42" s="23"/>
      <c r="AD42" s="24"/>
      <c r="AE42" s="315"/>
      <c r="AF42" s="316"/>
      <c r="AG42" s="309"/>
      <c r="AH42" s="310"/>
      <c r="AI42" s="319" t="s">
        <v>65</v>
      </c>
      <c r="AJ42" s="320"/>
      <c r="AK42" s="320"/>
      <c r="AL42" s="321"/>
      <c r="AM42" s="446"/>
      <c r="AN42" s="447"/>
      <c r="AO42" s="447"/>
      <c r="AP42" s="447"/>
      <c r="AQ42" s="447"/>
      <c r="AR42" s="447"/>
      <c r="AS42" s="447"/>
      <c r="AT42" s="447"/>
      <c r="AU42" s="447"/>
      <c r="AV42" s="447"/>
      <c r="AW42" s="447"/>
      <c r="AX42" s="369" t="s">
        <v>32</v>
      </c>
      <c r="AY42" s="370"/>
      <c r="AZ42" s="371"/>
      <c r="BA42" s="375" t="s">
        <v>34</v>
      </c>
      <c r="BB42" s="375"/>
      <c r="BC42" s="376"/>
      <c r="BD42" s="377" t="s">
        <v>35</v>
      </c>
      <c r="BE42" s="375"/>
      <c r="BF42" s="376"/>
      <c r="BG42" s="378" t="s">
        <v>36</v>
      </c>
      <c r="BH42" s="379"/>
      <c r="BI42" s="380"/>
      <c r="BJ42" s="377" t="s">
        <v>37</v>
      </c>
      <c r="BK42" s="375"/>
      <c r="BL42" s="376"/>
      <c r="BM42" s="467"/>
      <c r="BN42" s="468"/>
      <c r="BO42" s="469"/>
    </row>
    <row r="43" spans="2:73" ht="15.75" customHeight="1" x14ac:dyDescent="0.15">
      <c r="B43" s="258"/>
      <c r="C43" s="259"/>
      <c r="D43" s="260"/>
      <c r="E43" s="266" t="s">
        <v>29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6"/>
      <c r="AD43" s="267"/>
      <c r="AE43" s="315"/>
      <c r="AF43" s="316"/>
      <c r="AG43" s="309"/>
      <c r="AH43" s="310"/>
      <c r="AI43" s="322"/>
      <c r="AJ43" s="323"/>
      <c r="AK43" s="323"/>
      <c r="AL43" s="324"/>
      <c r="AM43" s="448"/>
      <c r="AN43" s="449"/>
      <c r="AO43" s="449"/>
      <c r="AP43" s="449"/>
      <c r="AQ43" s="449"/>
      <c r="AR43" s="449"/>
      <c r="AS43" s="449"/>
      <c r="AT43" s="449"/>
      <c r="AU43" s="449"/>
      <c r="AV43" s="449"/>
      <c r="AW43" s="449"/>
      <c r="AX43" s="372" t="s">
        <v>33</v>
      </c>
      <c r="AY43" s="373"/>
      <c r="AZ43" s="374"/>
      <c r="BA43" s="367" t="s">
        <v>38</v>
      </c>
      <c r="BB43" s="367"/>
      <c r="BC43" s="470"/>
      <c r="BD43" s="367" t="s">
        <v>38</v>
      </c>
      <c r="BE43" s="367"/>
      <c r="BF43" s="470"/>
      <c r="BG43" s="367" t="s">
        <v>38</v>
      </c>
      <c r="BH43" s="367"/>
      <c r="BI43" s="470"/>
      <c r="BJ43" s="367" t="s">
        <v>38</v>
      </c>
      <c r="BK43" s="367"/>
      <c r="BL43" s="470"/>
      <c r="BM43" s="366" t="s">
        <v>38</v>
      </c>
      <c r="BN43" s="367"/>
      <c r="BO43" s="368"/>
    </row>
    <row r="44" spans="2:73" ht="15.75" customHeight="1" x14ac:dyDescent="0.15">
      <c r="B44" s="258"/>
      <c r="C44" s="259"/>
      <c r="D44" s="260"/>
      <c r="E44" s="23" t="s">
        <v>211</v>
      </c>
      <c r="F44" s="23"/>
      <c r="G44" s="488" t="s">
        <v>38</v>
      </c>
      <c r="H44" s="488"/>
      <c r="J44" s="23" t="s">
        <v>217</v>
      </c>
      <c r="K44" s="23"/>
      <c r="L44" s="23"/>
      <c r="M44" s="23"/>
      <c r="N44" s="23"/>
      <c r="O44" s="23"/>
      <c r="P44" s="23"/>
      <c r="S44" s="488" t="s">
        <v>38</v>
      </c>
      <c r="T44" s="488"/>
      <c r="V44" s="23" t="s">
        <v>218</v>
      </c>
      <c r="W44" s="23"/>
      <c r="X44" s="23"/>
      <c r="Y44" s="23"/>
      <c r="Z44" s="23"/>
      <c r="AA44" s="23"/>
      <c r="AB44" s="23"/>
      <c r="AC44" s="23"/>
      <c r="AD44" s="24"/>
      <c r="AE44" s="315"/>
      <c r="AF44" s="316"/>
      <c r="AG44" s="309"/>
      <c r="AH44" s="310"/>
      <c r="AI44" s="319" t="s">
        <v>61</v>
      </c>
      <c r="AJ44" s="320"/>
      <c r="AK44" s="320"/>
      <c r="AL44" s="320"/>
      <c r="AM44" s="321"/>
      <c r="AN44" s="479"/>
      <c r="AO44" s="480"/>
      <c r="AP44" s="483"/>
      <c r="AQ44" s="483"/>
      <c r="AR44" s="483"/>
      <c r="AS44" s="483"/>
      <c r="AT44" s="483"/>
      <c r="AU44" s="483"/>
      <c r="AV44" s="483"/>
      <c r="AW44" s="483"/>
      <c r="AX44" s="483"/>
      <c r="AY44" s="483"/>
      <c r="AZ44" s="483"/>
      <c r="BA44" s="483"/>
      <c r="BB44" s="483"/>
      <c r="BC44" s="483"/>
      <c r="BD44" s="483"/>
      <c r="BE44" s="483"/>
      <c r="BF44" s="483"/>
      <c r="BG44" s="483"/>
      <c r="BH44" s="483"/>
      <c r="BI44" s="483"/>
      <c r="BJ44" s="483"/>
      <c r="BK44" s="483"/>
      <c r="BL44" s="483"/>
      <c r="BM44" s="483"/>
      <c r="BN44" s="483"/>
      <c r="BO44" s="497"/>
    </row>
    <row r="45" spans="2:73" ht="15.75" customHeight="1" thickBot="1" x14ac:dyDescent="0.2">
      <c r="B45" s="258"/>
      <c r="C45" s="259"/>
      <c r="D45" s="260"/>
      <c r="E45" s="23" t="s">
        <v>213</v>
      </c>
      <c r="F45" s="23"/>
      <c r="G45" s="488" t="s">
        <v>38</v>
      </c>
      <c r="H45" s="488"/>
      <c r="J45" s="23" t="s">
        <v>219</v>
      </c>
      <c r="K45" s="23"/>
      <c r="L45" s="23"/>
      <c r="M45" s="23"/>
      <c r="N45" s="23"/>
      <c r="O45" s="23"/>
      <c r="P45" s="23"/>
      <c r="S45" s="488" t="s">
        <v>38</v>
      </c>
      <c r="T45" s="488"/>
      <c r="V45" s="23" t="s">
        <v>220</v>
      </c>
      <c r="W45" s="23"/>
      <c r="X45" s="23"/>
      <c r="Y45" s="23"/>
      <c r="Z45" s="23"/>
      <c r="AA45" s="23"/>
      <c r="AB45" s="23"/>
      <c r="AC45" s="23"/>
      <c r="AD45" s="24"/>
      <c r="AE45" s="317"/>
      <c r="AF45" s="318"/>
      <c r="AG45" s="311"/>
      <c r="AH45" s="312"/>
      <c r="AI45" s="325"/>
      <c r="AJ45" s="326"/>
      <c r="AK45" s="326"/>
      <c r="AL45" s="326"/>
      <c r="AM45" s="327"/>
      <c r="AN45" s="481"/>
      <c r="AO45" s="482"/>
      <c r="AP45" s="484"/>
      <c r="AQ45" s="484"/>
      <c r="AR45" s="484"/>
      <c r="AS45" s="484"/>
      <c r="AT45" s="484"/>
      <c r="AU45" s="484"/>
      <c r="AV45" s="484"/>
      <c r="AW45" s="484"/>
      <c r="AX45" s="484"/>
      <c r="AY45" s="484"/>
      <c r="AZ45" s="484"/>
      <c r="BA45" s="484"/>
      <c r="BB45" s="484"/>
      <c r="BC45" s="484"/>
      <c r="BD45" s="484"/>
      <c r="BE45" s="484"/>
      <c r="BF45" s="484"/>
      <c r="BG45" s="484"/>
      <c r="BH45" s="484"/>
      <c r="BI45" s="484"/>
      <c r="BJ45" s="484"/>
      <c r="BK45" s="484"/>
      <c r="BL45" s="484"/>
      <c r="BM45" s="484"/>
      <c r="BN45" s="484"/>
      <c r="BO45" s="498"/>
    </row>
    <row r="46" spans="2:73" s="5" customFormat="1" ht="15.75" customHeight="1" thickTop="1" x14ac:dyDescent="0.15">
      <c r="B46" s="258"/>
      <c r="C46" s="259"/>
      <c r="D46" s="260"/>
      <c r="E46" s="266" t="s">
        <v>30</v>
      </c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7"/>
      <c r="AE46" s="10" t="s">
        <v>62</v>
      </c>
      <c r="AF46" s="8"/>
      <c r="AG46" s="8"/>
      <c r="AH46" s="8"/>
      <c r="AI46" s="9"/>
      <c r="AJ46" s="9"/>
      <c r="AK46" s="9"/>
      <c r="AL46" s="9"/>
      <c r="AM46" s="9"/>
      <c r="AN46" s="9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7"/>
    </row>
    <row r="47" spans="2:73" s="5" customFormat="1" ht="15.75" customHeight="1" x14ac:dyDescent="0.15">
      <c r="B47" s="258"/>
      <c r="C47" s="259"/>
      <c r="D47" s="260"/>
      <c r="E47" s="23" t="s">
        <v>221</v>
      </c>
      <c r="F47" s="23"/>
      <c r="G47" s="488" t="s">
        <v>38</v>
      </c>
      <c r="H47" s="488"/>
      <c r="J47" s="23" t="s">
        <v>222</v>
      </c>
      <c r="L47" s="25" t="s">
        <v>223</v>
      </c>
      <c r="M47" s="471"/>
      <c r="N47" s="471"/>
      <c r="O47" s="471"/>
      <c r="P47" s="471"/>
      <c r="Q47" s="471"/>
      <c r="R47" s="23" t="s">
        <v>224</v>
      </c>
      <c r="V47" s="488" t="s">
        <v>38</v>
      </c>
      <c r="W47" s="488"/>
      <c r="Y47" s="23" t="s">
        <v>225</v>
      </c>
      <c r="Z47" s="23"/>
      <c r="AA47" s="23"/>
      <c r="AB47" s="23"/>
      <c r="AC47" s="23"/>
      <c r="AD47" s="24"/>
      <c r="AE47" s="473"/>
      <c r="AF47" s="474"/>
      <c r="AG47" s="474"/>
      <c r="AH47" s="474"/>
      <c r="AI47" s="474"/>
      <c r="AJ47" s="474"/>
      <c r="AK47" s="474"/>
      <c r="AL47" s="474"/>
      <c r="AM47" s="474"/>
      <c r="AN47" s="474"/>
      <c r="AO47" s="474"/>
      <c r="AP47" s="474"/>
      <c r="AQ47" s="474"/>
      <c r="AR47" s="474"/>
      <c r="AS47" s="474"/>
      <c r="AT47" s="474"/>
      <c r="AU47" s="474"/>
      <c r="AV47" s="474"/>
      <c r="AW47" s="474"/>
      <c r="AX47" s="474"/>
      <c r="AY47" s="474"/>
      <c r="AZ47" s="474"/>
      <c r="BA47" s="474"/>
      <c r="BB47" s="474"/>
      <c r="BC47" s="474"/>
      <c r="BD47" s="474"/>
      <c r="BE47" s="474"/>
      <c r="BF47" s="474"/>
      <c r="BG47" s="474"/>
      <c r="BH47" s="474"/>
      <c r="BI47" s="474"/>
      <c r="BJ47" s="474"/>
      <c r="BK47" s="474"/>
      <c r="BL47" s="474"/>
      <c r="BM47" s="474"/>
      <c r="BN47" s="474"/>
      <c r="BO47" s="475"/>
    </row>
    <row r="48" spans="2:73" s="5" customFormat="1" ht="15.75" customHeight="1" x14ac:dyDescent="0.15">
      <c r="B48" s="258"/>
      <c r="C48" s="259"/>
      <c r="D48" s="260"/>
      <c r="E48" s="266" t="s">
        <v>31</v>
      </c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7"/>
      <c r="AE48" s="473"/>
      <c r="AF48" s="474"/>
      <c r="AG48" s="474"/>
      <c r="AH48" s="474"/>
      <c r="AI48" s="474"/>
      <c r="AJ48" s="474"/>
      <c r="AK48" s="474"/>
      <c r="AL48" s="474"/>
      <c r="AM48" s="474"/>
      <c r="AN48" s="474"/>
      <c r="AO48" s="474"/>
      <c r="AP48" s="474"/>
      <c r="AQ48" s="474"/>
      <c r="AR48" s="474"/>
      <c r="AS48" s="474"/>
      <c r="AT48" s="474"/>
      <c r="AU48" s="474"/>
      <c r="AV48" s="474"/>
      <c r="AW48" s="474"/>
      <c r="AX48" s="474"/>
      <c r="AY48" s="474"/>
      <c r="AZ48" s="474"/>
      <c r="BA48" s="474"/>
      <c r="BB48" s="474"/>
      <c r="BC48" s="474"/>
      <c r="BD48" s="474"/>
      <c r="BE48" s="474"/>
      <c r="BF48" s="474"/>
      <c r="BG48" s="474"/>
      <c r="BH48" s="474"/>
      <c r="BI48" s="474"/>
      <c r="BJ48" s="474"/>
      <c r="BK48" s="474"/>
      <c r="BL48" s="474"/>
      <c r="BM48" s="474"/>
      <c r="BN48" s="474"/>
      <c r="BO48" s="475"/>
    </row>
    <row r="49" spans="2:70" ht="15.75" customHeight="1" x14ac:dyDescent="0.15">
      <c r="B49" s="261"/>
      <c r="C49" s="262"/>
      <c r="D49" s="263"/>
      <c r="E49" s="27"/>
      <c r="F49" s="23"/>
      <c r="G49" s="488" t="s">
        <v>38</v>
      </c>
      <c r="H49" s="488"/>
      <c r="J49" s="23" t="s">
        <v>222</v>
      </c>
      <c r="L49" s="25" t="s">
        <v>223</v>
      </c>
      <c r="M49" s="472"/>
      <c r="N49" s="472"/>
      <c r="O49" s="472"/>
      <c r="P49" s="472"/>
      <c r="Q49" s="472"/>
      <c r="R49" s="23" t="s">
        <v>224</v>
      </c>
      <c r="V49" s="488" t="s">
        <v>38</v>
      </c>
      <c r="W49" s="488"/>
      <c r="Y49" s="23" t="s">
        <v>225</v>
      </c>
      <c r="Z49" s="27"/>
      <c r="AA49" s="27"/>
      <c r="AB49" s="27"/>
      <c r="AC49" s="27"/>
      <c r="AD49" s="28"/>
      <c r="AE49" s="476"/>
      <c r="AF49" s="477"/>
      <c r="AG49" s="477"/>
      <c r="AH49" s="477"/>
      <c r="AI49" s="477"/>
      <c r="AJ49" s="477"/>
      <c r="AK49" s="477"/>
      <c r="AL49" s="477"/>
      <c r="AM49" s="477"/>
      <c r="AN49" s="477"/>
      <c r="AO49" s="477"/>
      <c r="AP49" s="477"/>
      <c r="AQ49" s="477"/>
      <c r="AR49" s="477"/>
      <c r="AS49" s="477"/>
      <c r="AT49" s="477"/>
      <c r="AU49" s="477"/>
      <c r="AV49" s="477"/>
      <c r="AW49" s="477"/>
      <c r="AX49" s="477"/>
      <c r="AY49" s="477"/>
      <c r="AZ49" s="477"/>
      <c r="BA49" s="477"/>
      <c r="BB49" s="477"/>
      <c r="BC49" s="477"/>
      <c r="BD49" s="477"/>
      <c r="BE49" s="477"/>
      <c r="BF49" s="477"/>
      <c r="BG49" s="477"/>
      <c r="BH49" s="477"/>
      <c r="BI49" s="477"/>
      <c r="BJ49" s="477"/>
      <c r="BK49" s="477"/>
      <c r="BL49" s="477"/>
      <c r="BM49" s="477"/>
      <c r="BN49" s="477"/>
      <c r="BO49" s="478"/>
    </row>
    <row r="50" spans="2:70" ht="10.5" customHeight="1" x14ac:dyDescent="0.15">
      <c r="B50" s="215" t="s">
        <v>39</v>
      </c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7"/>
      <c r="R50" s="29" t="s">
        <v>2</v>
      </c>
      <c r="S50" s="30"/>
      <c r="T50" s="30"/>
      <c r="U50" s="30"/>
      <c r="V50" s="30"/>
      <c r="W50" s="30"/>
      <c r="X50" s="30"/>
      <c r="Y50" s="30"/>
      <c r="Z50" s="30"/>
      <c r="AA50" s="30"/>
      <c r="AB50" s="424" t="s">
        <v>53</v>
      </c>
      <c r="AC50" s="425"/>
      <c r="AD50" s="425"/>
      <c r="AE50" s="425"/>
      <c r="AF50" s="426"/>
      <c r="AG50" s="418" t="s">
        <v>2</v>
      </c>
      <c r="AH50" s="418"/>
      <c r="AI50" s="418"/>
      <c r="AJ50" s="418"/>
      <c r="AK50" s="418"/>
      <c r="AL50" s="419"/>
      <c r="AM50" s="291" t="s">
        <v>51</v>
      </c>
      <c r="AN50" s="292"/>
      <c r="AO50" s="292"/>
      <c r="AP50" s="292"/>
      <c r="AQ50" s="293"/>
      <c r="AR50" s="264" t="s">
        <v>2</v>
      </c>
      <c r="AS50" s="264"/>
      <c r="AT50" s="264"/>
      <c r="AU50" s="264"/>
      <c r="AV50" s="264"/>
      <c r="AW50" s="265"/>
      <c r="AX50" s="31"/>
      <c r="AY50" s="31"/>
      <c r="AZ50" s="32"/>
      <c r="BA50" s="412" t="s">
        <v>47</v>
      </c>
      <c r="BB50" s="412"/>
      <c r="BC50" s="412"/>
      <c r="BD50" s="412"/>
      <c r="BE50" s="412"/>
      <c r="BF50" s="412"/>
      <c r="BG50" s="412"/>
      <c r="BH50" s="412"/>
      <c r="BI50" s="412"/>
      <c r="BJ50" s="412"/>
      <c r="BK50" s="412"/>
      <c r="BL50" s="412"/>
      <c r="BM50" s="412"/>
      <c r="BN50" s="412"/>
      <c r="BO50" s="413"/>
      <c r="BR50" s="26"/>
    </row>
    <row r="51" spans="2:70" ht="10.5" customHeight="1" x14ac:dyDescent="0.15">
      <c r="B51" s="218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20"/>
      <c r="R51" s="33"/>
      <c r="S51" s="34"/>
      <c r="T51" s="34"/>
      <c r="U51" s="34"/>
      <c r="V51" s="34"/>
      <c r="W51" s="34"/>
      <c r="X51" s="34"/>
      <c r="Y51" s="34"/>
      <c r="Z51" s="34"/>
      <c r="AA51" s="34"/>
      <c r="AB51" s="427"/>
      <c r="AC51" s="428"/>
      <c r="AD51" s="428"/>
      <c r="AE51" s="428"/>
      <c r="AF51" s="429"/>
      <c r="AG51" s="420"/>
      <c r="AH51" s="420"/>
      <c r="AI51" s="420"/>
      <c r="AJ51" s="420"/>
      <c r="AK51" s="420"/>
      <c r="AL51" s="421"/>
      <c r="AM51" s="294"/>
      <c r="AN51" s="295"/>
      <c r="AO51" s="295"/>
      <c r="AP51" s="295"/>
      <c r="AQ51" s="296"/>
      <c r="AR51" s="283" t="s">
        <v>40</v>
      </c>
      <c r="AS51" s="283"/>
      <c r="AT51" s="283"/>
      <c r="AU51" s="283"/>
      <c r="AV51" s="283"/>
      <c r="AW51" s="284"/>
      <c r="AX51" s="35"/>
      <c r="AY51" s="35"/>
      <c r="AZ51" s="36"/>
      <c r="BA51" s="414" t="s">
        <v>42</v>
      </c>
      <c r="BB51" s="414"/>
      <c r="BC51" s="414"/>
      <c r="BD51" s="414"/>
      <c r="BE51" s="414"/>
      <c r="BF51" s="414"/>
      <c r="BG51" s="414"/>
      <c r="BH51" s="414"/>
      <c r="BI51" s="414"/>
      <c r="BJ51" s="414"/>
      <c r="BK51" s="414"/>
      <c r="BL51" s="414"/>
      <c r="BM51" s="414"/>
      <c r="BN51" s="414"/>
      <c r="BO51" s="415"/>
    </row>
    <row r="52" spans="2:70" ht="10.5" customHeight="1" x14ac:dyDescent="0.15">
      <c r="B52" s="221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3"/>
      <c r="R52" s="37"/>
      <c r="S52" s="38"/>
      <c r="T52" s="38"/>
      <c r="U52" s="38"/>
      <c r="V52" s="38"/>
      <c r="W52" s="38"/>
      <c r="X52" s="38"/>
      <c r="Y52" s="38"/>
      <c r="Z52" s="38"/>
      <c r="AA52" s="38"/>
      <c r="AB52" s="427"/>
      <c r="AC52" s="428"/>
      <c r="AD52" s="428"/>
      <c r="AE52" s="428"/>
      <c r="AF52" s="429"/>
      <c r="AG52" s="422"/>
      <c r="AH52" s="422"/>
      <c r="AI52" s="422"/>
      <c r="AJ52" s="422"/>
      <c r="AK52" s="422"/>
      <c r="AL52" s="423"/>
      <c r="AM52" s="297"/>
      <c r="AN52" s="298"/>
      <c r="AO52" s="298"/>
      <c r="AP52" s="298"/>
      <c r="AQ52" s="299"/>
      <c r="AR52" s="285" t="s">
        <v>41</v>
      </c>
      <c r="AS52" s="285"/>
      <c r="AT52" s="285"/>
      <c r="AU52" s="285"/>
      <c r="AV52" s="285"/>
      <c r="AW52" s="286"/>
      <c r="AX52" s="38"/>
      <c r="AY52" s="39"/>
      <c r="AZ52" s="40"/>
      <c r="BA52" s="416" t="s">
        <v>43</v>
      </c>
      <c r="BB52" s="416"/>
      <c r="BC52" s="416"/>
      <c r="BD52" s="416"/>
      <c r="BE52" s="416"/>
      <c r="BF52" s="416"/>
      <c r="BG52" s="416"/>
      <c r="BH52" s="416"/>
      <c r="BI52" s="416"/>
      <c r="BJ52" s="416"/>
      <c r="BK52" s="416"/>
      <c r="BL52" s="416"/>
      <c r="BM52" s="416"/>
      <c r="BN52" s="416"/>
      <c r="BO52" s="417"/>
    </row>
    <row r="53" spans="2:70" ht="15.75" customHeight="1" x14ac:dyDescent="0.15">
      <c r="B53" s="212" t="s">
        <v>64</v>
      </c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4"/>
      <c r="R53" s="41" t="s">
        <v>2</v>
      </c>
      <c r="S53" s="42"/>
      <c r="T53" s="42"/>
      <c r="U53" s="34"/>
      <c r="V53" s="34"/>
      <c r="W53" s="34"/>
      <c r="X53" s="34"/>
      <c r="Y53" s="34"/>
      <c r="Z53" s="34"/>
      <c r="AA53" s="34"/>
      <c r="AB53" s="440" t="s">
        <v>53</v>
      </c>
      <c r="AC53" s="441"/>
      <c r="AD53" s="441"/>
      <c r="AE53" s="441"/>
      <c r="AF53" s="442"/>
      <c r="AG53" s="287" t="s">
        <v>2</v>
      </c>
      <c r="AH53" s="287"/>
      <c r="AI53" s="287"/>
      <c r="AJ53" s="287"/>
      <c r="AK53" s="287"/>
      <c r="AL53" s="288"/>
      <c r="AM53" s="436" t="s">
        <v>52</v>
      </c>
      <c r="AN53" s="347"/>
      <c r="AO53" s="347"/>
      <c r="AP53" s="347"/>
      <c r="AQ53" s="348"/>
      <c r="AR53" s="287" t="s">
        <v>2</v>
      </c>
      <c r="AS53" s="287"/>
      <c r="AT53" s="287"/>
      <c r="AU53" s="287"/>
      <c r="AV53" s="287"/>
      <c r="AW53" s="288"/>
      <c r="AX53" s="236" t="s">
        <v>44</v>
      </c>
      <c r="AY53" s="237"/>
      <c r="AZ53" s="237"/>
      <c r="BA53" s="237"/>
      <c r="BB53" s="237"/>
      <c r="BC53" s="238"/>
      <c r="BD53" s="406" t="s">
        <v>2</v>
      </c>
      <c r="BE53" s="406"/>
      <c r="BF53" s="406"/>
      <c r="BG53" s="406"/>
      <c r="BH53" s="406"/>
      <c r="BI53" s="406"/>
      <c r="BJ53" s="406"/>
      <c r="BK53" s="406"/>
      <c r="BL53" s="406"/>
      <c r="BM53" s="406"/>
      <c r="BN53" s="406"/>
      <c r="BO53" s="407"/>
    </row>
    <row r="54" spans="2:70" ht="15.75" customHeight="1" x14ac:dyDescent="0.15">
      <c r="B54" s="212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4"/>
      <c r="R54" s="43"/>
      <c r="S54" s="44"/>
      <c r="T54" s="44"/>
      <c r="U54" s="44"/>
      <c r="V54" s="44"/>
      <c r="W54" s="34"/>
      <c r="X54" s="34"/>
      <c r="Y54" s="34"/>
      <c r="Z54" s="34"/>
      <c r="AA54" s="34"/>
      <c r="AB54" s="443"/>
      <c r="AC54" s="444"/>
      <c r="AD54" s="444"/>
      <c r="AE54" s="444"/>
      <c r="AF54" s="445"/>
      <c r="AG54" s="289"/>
      <c r="AH54" s="289"/>
      <c r="AI54" s="289"/>
      <c r="AJ54" s="289"/>
      <c r="AK54" s="289"/>
      <c r="AL54" s="290"/>
      <c r="AM54" s="437"/>
      <c r="AN54" s="438"/>
      <c r="AO54" s="438"/>
      <c r="AP54" s="438"/>
      <c r="AQ54" s="439"/>
      <c r="AR54" s="289"/>
      <c r="AS54" s="289"/>
      <c r="AT54" s="289"/>
      <c r="AU54" s="289"/>
      <c r="AV54" s="289"/>
      <c r="AW54" s="290"/>
      <c r="AX54" s="239"/>
      <c r="AY54" s="219"/>
      <c r="AZ54" s="219"/>
      <c r="BA54" s="219"/>
      <c r="BB54" s="219"/>
      <c r="BC54" s="220"/>
      <c r="BD54" s="406"/>
      <c r="BE54" s="406"/>
      <c r="BF54" s="406"/>
      <c r="BG54" s="406"/>
      <c r="BH54" s="406"/>
      <c r="BI54" s="406"/>
      <c r="BJ54" s="406"/>
      <c r="BK54" s="406"/>
      <c r="BL54" s="406"/>
      <c r="BM54" s="406"/>
      <c r="BN54" s="406"/>
      <c r="BO54" s="407"/>
    </row>
    <row r="55" spans="2:70" ht="15.75" customHeight="1" x14ac:dyDescent="0.15">
      <c r="B55" s="206" t="s">
        <v>63</v>
      </c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8"/>
      <c r="O55" s="430" t="s">
        <v>38</v>
      </c>
      <c r="P55" s="431"/>
      <c r="Q55" s="432"/>
      <c r="R55" s="45" t="s">
        <v>45</v>
      </c>
      <c r="S55" s="46"/>
      <c r="T55" s="46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21"/>
      <c r="AM55" s="230" t="s">
        <v>66</v>
      </c>
      <c r="AN55" s="231"/>
      <c r="AO55" s="231"/>
      <c r="AP55" s="231"/>
      <c r="AQ55" s="231"/>
      <c r="AR55" s="231"/>
      <c r="AS55" s="231"/>
      <c r="AT55" s="231"/>
      <c r="AU55" s="231"/>
      <c r="AV55" s="231"/>
      <c r="AW55" s="232"/>
      <c r="AX55" s="408" t="s">
        <v>50</v>
      </c>
      <c r="AY55" s="408"/>
      <c r="AZ55" s="408"/>
      <c r="BA55" s="408"/>
      <c r="BB55" s="408"/>
      <c r="BC55" s="408"/>
      <c r="BD55" s="408"/>
      <c r="BE55" s="408"/>
      <c r="BF55" s="408"/>
      <c r="BG55" s="408"/>
      <c r="BH55" s="408"/>
      <c r="BI55" s="408"/>
      <c r="BJ55" s="408"/>
      <c r="BK55" s="408"/>
      <c r="BL55" s="408"/>
      <c r="BM55" s="408"/>
      <c r="BN55" s="408"/>
      <c r="BO55" s="409"/>
    </row>
    <row r="56" spans="2:70" ht="15.75" customHeight="1" x14ac:dyDescent="0.15">
      <c r="B56" s="209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1"/>
      <c r="O56" s="433" t="s">
        <v>38</v>
      </c>
      <c r="P56" s="434"/>
      <c r="Q56" s="435"/>
      <c r="R56" s="48" t="s">
        <v>46</v>
      </c>
      <c r="S56" s="49"/>
      <c r="T56" s="49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1"/>
      <c r="AM56" s="233"/>
      <c r="AN56" s="234"/>
      <c r="AO56" s="234"/>
      <c r="AP56" s="234"/>
      <c r="AQ56" s="234"/>
      <c r="AR56" s="234"/>
      <c r="AS56" s="234"/>
      <c r="AT56" s="234"/>
      <c r="AU56" s="234"/>
      <c r="AV56" s="234"/>
      <c r="AW56" s="235"/>
      <c r="AX56" s="410"/>
      <c r="AY56" s="410"/>
      <c r="AZ56" s="410"/>
      <c r="BA56" s="410"/>
      <c r="BB56" s="410"/>
      <c r="BC56" s="410"/>
      <c r="BD56" s="410"/>
      <c r="BE56" s="410"/>
      <c r="BF56" s="410"/>
      <c r="BG56" s="410"/>
      <c r="BH56" s="410"/>
      <c r="BI56" s="410"/>
      <c r="BJ56" s="410"/>
      <c r="BK56" s="410"/>
      <c r="BL56" s="410"/>
      <c r="BM56" s="410"/>
      <c r="BN56" s="410"/>
      <c r="BO56" s="411"/>
    </row>
    <row r="57" spans="2:70" ht="15" hidden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2:70" x14ac:dyDescent="0.15">
      <c r="B58" s="4" t="s">
        <v>56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2:70" x14ac:dyDescent="0.15">
      <c r="B59" s="4" t="s">
        <v>57</v>
      </c>
    </row>
    <row r="60" spans="2:70" x14ac:dyDescent="0.15">
      <c r="B60" s="4" t="s">
        <v>58</v>
      </c>
    </row>
  </sheetData>
  <mergeCells count="189">
    <mergeCell ref="AE8:AF8"/>
    <mergeCell ref="AA8:AD8"/>
    <mergeCell ref="Y8:Z8"/>
    <mergeCell ref="AF18:AG18"/>
    <mergeCell ref="AH18:AK18"/>
    <mergeCell ref="AL18:AM18"/>
    <mergeCell ref="AN18:AR18"/>
    <mergeCell ref="AG8:AK8"/>
    <mergeCell ref="BC9:BM9"/>
    <mergeCell ref="BC10:BM10"/>
    <mergeCell ref="AF15:BO15"/>
    <mergeCell ref="T9:BB10"/>
    <mergeCell ref="T19:BB20"/>
    <mergeCell ref="BN44:BO45"/>
    <mergeCell ref="AC16:AE17"/>
    <mergeCell ref="AF16:AH17"/>
    <mergeCell ref="AI16:AK17"/>
    <mergeCell ref="AL16:AN17"/>
    <mergeCell ref="AO16:AQ17"/>
    <mergeCell ref="AR16:AT17"/>
    <mergeCell ref="AU16:AW17"/>
    <mergeCell ref="AX16:AZ17"/>
    <mergeCell ref="BA16:BC17"/>
    <mergeCell ref="BD16:BF17"/>
    <mergeCell ref="BG16:BI17"/>
    <mergeCell ref="BJ16:BL17"/>
    <mergeCell ref="BM16:BO17"/>
    <mergeCell ref="AV44:AW45"/>
    <mergeCell ref="AX44:AY45"/>
    <mergeCell ref="G49:H49"/>
    <mergeCell ref="V49:W49"/>
    <mergeCell ref="V47:W47"/>
    <mergeCell ref="BC19:BM19"/>
    <mergeCell ref="BN19:BO19"/>
    <mergeCell ref="BC20:BM20"/>
    <mergeCell ref="BN20:BO20"/>
    <mergeCell ref="AB21:BO21"/>
    <mergeCell ref="AB11:BO11"/>
    <mergeCell ref="M47:Q47"/>
    <mergeCell ref="M49:Q49"/>
    <mergeCell ref="AE47:BO49"/>
    <mergeCell ref="AN44:AO45"/>
    <mergeCell ref="AP44:AQ45"/>
    <mergeCell ref="AR44:AS45"/>
    <mergeCell ref="AT44:AU45"/>
    <mergeCell ref="B8:D9"/>
    <mergeCell ref="E8:F9"/>
    <mergeCell ref="G8:H9"/>
    <mergeCell ref="I8:J9"/>
    <mergeCell ref="K8:L9"/>
    <mergeCell ref="M8:N9"/>
    <mergeCell ref="O8:P9"/>
    <mergeCell ref="C19:H21"/>
    <mergeCell ref="G41:H41"/>
    <mergeCell ref="G42:H42"/>
    <mergeCell ref="G44:H44"/>
    <mergeCell ref="S44:T44"/>
    <mergeCell ref="G45:H45"/>
    <mergeCell ref="S45:T45"/>
    <mergeCell ref="AI39:AT41"/>
    <mergeCell ref="G47:H47"/>
    <mergeCell ref="AZ44:BA45"/>
    <mergeCell ref="B4:BO4"/>
    <mergeCell ref="BD53:BO54"/>
    <mergeCell ref="AX55:BO56"/>
    <mergeCell ref="BA50:BO50"/>
    <mergeCell ref="BA51:BO51"/>
    <mergeCell ref="BA52:BO52"/>
    <mergeCell ref="AG50:AL52"/>
    <mergeCell ref="AB50:AF52"/>
    <mergeCell ref="O55:Q55"/>
    <mergeCell ref="O56:Q56"/>
    <mergeCell ref="AM53:AQ54"/>
    <mergeCell ref="AG53:AL54"/>
    <mergeCell ref="AB53:AF54"/>
    <mergeCell ref="E48:AD48"/>
    <mergeCell ref="AM42:AW43"/>
    <mergeCell ref="BA39:BH41"/>
    <mergeCell ref="BI39:BO39"/>
    <mergeCell ref="BI40:BO40"/>
    <mergeCell ref="BI41:BO41"/>
    <mergeCell ref="BM42:BO42"/>
    <mergeCell ref="BA43:BC43"/>
    <mergeCell ref="BD43:BF43"/>
    <mergeCell ref="BG43:BI43"/>
    <mergeCell ref="BJ43:BL43"/>
    <mergeCell ref="D25:AT25"/>
    <mergeCell ref="V35:AF35"/>
    <mergeCell ref="V33:AF33"/>
    <mergeCell ref="AL33:AV33"/>
    <mergeCell ref="E35:S35"/>
    <mergeCell ref="T35:U35"/>
    <mergeCell ref="AJ35:AK35"/>
    <mergeCell ref="E32:S34"/>
    <mergeCell ref="T32:U34"/>
    <mergeCell ref="V32:AI32"/>
    <mergeCell ref="E29:S31"/>
    <mergeCell ref="T29:U31"/>
    <mergeCell ref="V29:AI29"/>
    <mergeCell ref="AJ29:AK31"/>
    <mergeCell ref="BC18:BO18"/>
    <mergeCell ref="B7:AV7"/>
    <mergeCell ref="AW7:BB7"/>
    <mergeCell ref="BC7:BO7"/>
    <mergeCell ref="T12:BO12"/>
    <mergeCell ref="T15:AB17"/>
    <mergeCell ref="BC8:BO8"/>
    <mergeCell ref="Q8:S17"/>
    <mergeCell ref="BK13:BM14"/>
    <mergeCell ref="BN9:BO9"/>
    <mergeCell ref="BN10:BO10"/>
    <mergeCell ref="T22:BO22"/>
    <mergeCell ref="T23:BO23"/>
    <mergeCell ref="B22:P23"/>
    <mergeCell ref="AZ27:BO27"/>
    <mergeCell ref="AZ28:BO28"/>
    <mergeCell ref="B26:BO26"/>
    <mergeCell ref="E27:S28"/>
    <mergeCell ref="Q18:S23"/>
    <mergeCell ref="E24:BL24"/>
    <mergeCell ref="AE39:AF45"/>
    <mergeCell ref="AI42:AL43"/>
    <mergeCell ref="AI44:AM45"/>
    <mergeCell ref="BM37:BN37"/>
    <mergeCell ref="BB37:BL37"/>
    <mergeCell ref="E46:AD46"/>
    <mergeCell ref="E39:AD39"/>
    <mergeCell ref="E40:AD40"/>
    <mergeCell ref="AW37:AX37"/>
    <mergeCell ref="BM43:BO43"/>
    <mergeCell ref="AX42:AZ42"/>
    <mergeCell ref="AX43:AZ43"/>
    <mergeCell ref="BA42:BC42"/>
    <mergeCell ref="BD42:BF42"/>
    <mergeCell ref="BG42:BI42"/>
    <mergeCell ref="BJ42:BL42"/>
    <mergeCell ref="R42:X42"/>
    <mergeCell ref="BB44:BC45"/>
    <mergeCell ref="BD44:BE45"/>
    <mergeCell ref="BF44:BG45"/>
    <mergeCell ref="BH44:BI45"/>
    <mergeCell ref="BJ44:BK45"/>
    <mergeCell ref="BL44:BM45"/>
    <mergeCell ref="AZ29:BO29"/>
    <mergeCell ref="AZ30:BO30"/>
    <mergeCell ref="AZ31:BO31"/>
    <mergeCell ref="AZ32:BO32"/>
    <mergeCell ref="V30:AF30"/>
    <mergeCell ref="AL30:AV30"/>
    <mergeCell ref="AZ33:BO33"/>
    <mergeCell ref="AZ34:BO34"/>
    <mergeCell ref="AZ35:BO35"/>
    <mergeCell ref="V34:AI34"/>
    <mergeCell ref="AJ32:AK34"/>
    <mergeCell ref="AG35:AH35"/>
    <mergeCell ref="AG37:AH37"/>
    <mergeCell ref="AW30:AX30"/>
    <mergeCell ref="AW33:AX33"/>
    <mergeCell ref="AW35:AX35"/>
    <mergeCell ref="AR51:AW51"/>
    <mergeCell ref="AR52:AW52"/>
    <mergeCell ref="AR53:AW54"/>
    <mergeCell ref="AM50:AQ52"/>
    <mergeCell ref="AJ36:AK38"/>
    <mergeCell ref="AG39:AH45"/>
    <mergeCell ref="AL35:AV35"/>
    <mergeCell ref="V36:AI36"/>
    <mergeCell ref="V37:AF37"/>
    <mergeCell ref="AL37:AV37"/>
    <mergeCell ref="T13:BJ14"/>
    <mergeCell ref="B55:N56"/>
    <mergeCell ref="B53:Q54"/>
    <mergeCell ref="B50:Q52"/>
    <mergeCell ref="AU39:AZ39"/>
    <mergeCell ref="AU40:AZ40"/>
    <mergeCell ref="AU41:AZ41"/>
    <mergeCell ref="AM55:AW56"/>
    <mergeCell ref="AX53:BC54"/>
    <mergeCell ref="AZ36:BA38"/>
    <mergeCell ref="B27:D38"/>
    <mergeCell ref="B39:D49"/>
    <mergeCell ref="AR50:AW50"/>
    <mergeCell ref="E43:AD43"/>
    <mergeCell ref="E36:S38"/>
    <mergeCell ref="T36:U38"/>
    <mergeCell ref="T27:AI28"/>
    <mergeCell ref="AJ27:AY28"/>
    <mergeCell ref="AG30:AH30"/>
    <mergeCell ref="AG33:AH33"/>
  </mergeCells>
  <phoneticPr fontId="31"/>
  <dataValidations count="1">
    <dataValidation type="list" allowBlank="1" showInputMessage="1" showErrorMessage="1" sqref="G41:H42 G44:H45 S44:T45 BA43:BO43 O55:Q56 G47:H47 V47:W47 G49:H49 V49:W49">
      <formula1>"□,☑"</formula1>
    </dataValidation>
  </dataValidations>
  <pageMargins left="0.39370078740157483" right="0.39370078740157483" top="0.39370078740157483" bottom="0.1968503937007874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showGridLines="0" workbookViewId="0">
      <selection activeCell="H8" sqref="H8:L9"/>
    </sheetView>
  </sheetViews>
  <sheetFormatPr defaultRowHeight="15.75" customHeight="1" x14ac:dyDescent="0.15"/>
  <cols>
    <col min="1" max="1" width="2.625" style="20" customWidth="1"/>
    <col min="2" max="2" width="4.125" style="20" customWidth="1"/>
    <col min="3" max="3" width="12.625" style="20" customWidth="1"/>
    <col min="4" max="4" width="4.625" style="20" customWidth="1"/>
    <col min="5" max="5" width="5.125" style="20" customWidth="1"/>
    <col min="6" max="6" width="10.125" style="20" customWidth="1"/>
    <col min="7" max="7" width="4.125" style="20" customWidth="1"/>
    <col min="8" max="8" width="19.625" style="20" customWidth="1"/>
    <col min="9" max="9" width="12.125" style="20" customWidth="1"/>
    <col min="10" max="10" width="17.125" style="20" customWidth="1"/>
    <col min="11" max="11" width="12.125" style="20" customWidth="1"/>
    <col min="12" max="12" width="17.125" style="20" customWidth="1"/>
    <col min="13" max="13" width="4.625" style="20" customWidth="1"/>
    <col min="14" max="14" width="15.125" style="20" customWidth="1"/>
    <col min="15" max="15" width="2.625" style="20" customWidth="1"/>
    <col min="16" max="16384" width="9" style="20"/>
  </cols>
  <sheetData>
    <row r="1" spans="2:14" ht="15" customHeight="1" x14ac:dyDescent="0.15"/>
    <row r="2" spans="2:14" ht="15" customHeight="1" x14ac:dyDescent="0.15">
      <c r="B2" s="513" t="s">
        <v>129</v>
      </c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</row>
    <row r="3" spans="2:14" ht="15" customHeight="1" x14ac:dyDescent="0.15">
      <c r="B3" s="15"/>
    </row>
    <row r="4" spans="2:14" ht="13.5" customHeight="1" x14ac:dyDescent="0.15">
      <c r="B4" s="515" t="s">
        <v>165</v>
      </c>
      <c r="C4" s="516"/>
      <c r="D4" s="516"/>
      <c r="E4" s="516"/>
      <c r="F4" s="516"/>
      <c r="G4" s="517"/>
      <c r="H4" s="16" t="s">
        <v>130</v>
      </c>
      <c r="I4" s="17"/>
      <c r="J4" s="17"/>
      <c r="K4" s="17"/>
      <c r="L4" s="17"/>
      <c r="M4" s="17"/>
      <c r="N4" s="18"/>
    </row>
    <row r="5" spans="2:14" ht="13.5" customHeight="1" x14ac:dyDescent="0.15">
      <c r="B5" s="518"/>
      <c r="C5" s="519"/>
      <c r="D5" s="519"/>
      <c r="E5" s="519"/>
      <c r="F5" s="519"/>
      <c r="G5" s="520"/>
      <c r="H5" s="534"/>
      <c r="I5" s="535"/>
      <c r="J5" s="535"/>
      <c r="K5" s="535"/>
      <c r="L5" s="535"/>
      <c r="M5" s="535"/>
      <c r="N5" s="536"/>
    </row>
    <row r="6" spans="2:14" ht="13.5" customHeight="1" x14ac:dyDescent="0.15">
      <c r="B6" s="518"/>
      <c r="C6" s="519"/>
      <c r="D6" s="519"/>
      <c r="E6" s="519"/>
      <c r="F6" s="519"/>
      <c r="G6" s="520"/>
      <c r="H6" s="537"/>
      <c r="I6" s="364"/>
      <c r="J6" s="364"/>
      <c r="K6" s="364"/>
      <c r="L6" s="364"/>
      <c r="M6" s="364"/>
      <c r="N6" s="365"/>
    </row>
    <row r="7" spans="2:14" ht="13.5" customHeight="1" x14ac:dyDescent="0.15">
      <c r="B7" s="518"/>
      <c r="C7" s="519"/>
      <c r="D7" s="519"/>
      <c r="E7" s="519"/>
      <c r="F7" s="519"/>
      <c r="G7" s="520"/>
      <c r="H7" s="336" t="s">
        <v>131</v>
      </c>
      <c r="I7" s="337"/>
      <c r="J7" s="337"/>
      <c r="K7" s="337"/>
      <c r="L7" s="337"/>
      <c r="M7" s="337"/>
      <c r="N7" s="338"/>
    </row>
    <row r="8" spans="2:14" ht="13.5" customHeight="1" x14ac:dyDescent="0.15">
      <c r="B8" s="518"/>
      <c r="C8" s="519"/>
      <c r="D8" s="519"/>
      <c r="E8" s="519"/>
      <c r="F8" s="519"/>
      <c r="G8" s="520"/>
      <c r="H8" s="534"/>
      <c r="I8" s="535"/>
      <c r="J8" s="535"/>
      <c r="K8" s="535"/>
      <c r="L8" s="535"/>
      <c r="M8" s="143"/>
      <c r="N8" s="144"/>
    </row>
    <row r="9" spans="2:14" ht="13.5" customHeight="1" x14ac:dyDescent="0.15">
      <c r="B9" s="521"/>
      <c r="C9" s="522"/>
      <c r="D9" s="522"/>
      <c r="E9" s="522"/>
      <c r="F9" s="522"/>
      <c r="G9" s="523"/>
      <c r="H9" s="538"/>
      <c r="I9" s="539"/>
      <c r="J9" s="539"/>
      <c r="K9" s="539"/>
      <c r="L9" s="539"/>
      <c r="M9" s="524" t="s">
        <v>132</v>
      </c>
      <c r="N9" s="525"/>
    </row>
    <row r="10" spans="2:14" ht="6" customHeight="1" x14ac:dyDescent="0.15">
      <c r="B10" s="515" t="s">
        <v>133</v>
      </c>
      <c r="C10" s="516"/>
      <c r="D10" s="516"/>
      <c r="E10" s="516"/>
      <c r="F10" s="516"/>
      <c r="G10" s="516"/>
      <c r="H10" s="90"/>
      <c r="I10" s="526" t="s">
        <v>134</v>
      </c>
      <c r="J10" s="517"/>
      <c r="K10" s="526" t="s">
        <v>135</v>
      </c>
      <c r="L10" s="517"/>
      <c r="M10" s="91"/>
      <c r="N10" s="92"/>
    </row>
    <row r="11" spans="2:14" ht="15" customHeight="1" x14ac:dyDescent="0.15">
      <c r="B11" s="518"/>
      <c r="C11" s="519"/>
      <c r="D11" s="519"/>
      <c r="E11" s="519"/>
      <c r="F11" s="519"/>
      <c r="G11" s="519"/>
      <c r="H11" s="529" t="s">
        <v>136</v>
      </c>
      <c r="I11" s="527"/>
      <c r="J11" s="528"/>
      <c r="K11" s="527"/>
      <c r="L11" s="528"/>
      <c r="M11" s="530" t="s">
        <v>137</v>
      </c>
      <c r="N11" s="531"/>
    </row>
    <row r="12" spans="2:14" ht="4.5" customHeight="1" x14ac:dyDescent="0.15">
      <c r="B12" s="518"/>
      <c r="C12" s="519"/>
      <c r="D12" s="519"/>
      <c r="E12" s="519"/>
      <c r="F12" s="519"/>
      <c r="G12" s="519"/>
      <c r="H12" s="529"/>
      <c r="I12" s="93"/>
      <c r="J12" s="94"/>
      <c r="K12" s="94"/>
      <c r="L12" s="95"/>
      <c r="M12" s="530"/>
      <c r="N12" s="531"/>
    </row>
    <row r="13" spans="2:14" ht="13.5" customHeight="1" x14ac:dyDescent="0.15">
      <c r="B13" s="518"/>
      <c r="C13" s="519"/>
      <c r="D13" s="519"/>
      <c r="E13" s="519"/>
      <c r="F13" s="519"/>
      <c r="G13" s="519"/>
      <c r="H13" s="96" t="s">
        <v>138</v>
      </c>
      <c r="I13" s="97" t="s">
        <v>139</v>
      </c>
      <c r="J13" s="98" t="s">
        <v>10</v>
      </c>
      <c r="K13" s="98" t="s">
        <v>139</v>
      </c>
      <c r="L13" s="99" t="s">
        <v>10</v>
      </c>
      <c r="M13" s="100"/>
      <c r="N13" s="101"/>
    </row>
    <row r="14" spans="2:14" ht="13.5" customHeight="1" x14ac:dyDescent="0.15">
      <c r="B14" s="518"/>
      <c r="C14" s="519"/>
      <c r="D14" s="519"/>
      <c r="E14" s="519"/>
      <c r="F14" s="519"/>
      <c r="G14" s="519"/>
      <c r="H14" s="96" t="s">
        <v>140</v>
      </c>
      <c r="I14" s="102" t="s">
        <v>141</v>
      </c>
      <c r="J14" s="103" t="s">
        <v>142</v>
      </c>
      <c r="K14" s="103" t="s">
        <v>141</v>
      </c>
      <c r="L14" s="104" t="s">
        <v>143</v>
      </c>
      <c r="M14" s="294" t="s">
        <v>144</v>
      </c>
      <c r="N14" s="532"/>
    </row>
    <row r="15" spans="2:14" ht="15" customHeight="1" x14ac:dyDescent="0.15">
      <c r="B15" s="518"/>
      <c r="C15" s="522"/>
      <c r="D15" s="522"/>
      <c r="E15" s="522"/>
      <c r="F15" s="522"/>
      <c r="G15" s="522"/>
      <c r="H15" s="105" t="s">
        <v>145</v>
      </c>
      <c r="I15" s="105" t="s">
        <v>146</v>
      </c>
      <c r="J15" s="106" t="s">
        <v>147</v>
      </c>
      <c r="K15" s="106" t="s">
        <v>148</v>
      </c>
      <c r="L15" s="107" t="s">
        <v>149</v>
      </c>
      <c r="M15" s="437"/>
      <c r="N15" s="533"/>
    </row>
    <row r="16" spans="2:14" ht="13.5" customHeight="1" x14ac:dyDescent="0.15">
      <c r="B16" s="570" t="s">
        <v>88</v>
      </c>
      <c r="C16" s="571" t="s">
        <v>89</v>
      </c>
      <c r="D16" s="571"/>
      <c r="E16" s="571"/>
      <c r="F16" s="571"/>
      <c r="G16" s="572" t="s">
        <v>90</v>
      </c>
      <c r="H16" s="108" t="s">
        <v>174</v>
      </c>
      <c r="I16" s="109" t="s">
        <v>150</v>
      </c>
      <c r="J16" s="110" t="s">
        <v>150</v>
      </c>
      <c r="K16" s="110" t="s">
        <v>150</v>
      </c>
      <c r="L16" s="111" t="s">
        <v>150</v>
      </c>
      <c r="M16" s="108"/>
      <c r="N16" s="112" t="s">
        <v>150</v>
      </c>
    </row>
    <row r="17" spans="2:14" ht="18" customHeight="1" x14ac:dyDescent="0.15">
      <c r="B17" s="566"/>
      <c r="C17" s="571"/>
      <c r="D17" s="571"/>
      <c r="E17" s="571"/>
      <c r="F17" s="571"/>
      <c r="G17" s="529"/>
      <c r="H17" s="113" t="str">
        <f>IF(内訳書!L8=0,"",内訳書!L8)</f>
        <v/>
      </c>
      <c r="I17" s="114">
        <v>0.2</v>
      </c>
      <c r="J17" s="115" t="str">
        <f>IF(内訳書!L8=0,"",ROUNDDOWN(H17*I17,0))</f>
        <v/>
      </c>
      <c r="K17" s="116">
        <v>0.22</v>
      </c>
      <c r="L17" s="117" t="str">
        <f>IF(内訳書!L8=0,"",ROUNDDOWN(H17*K17,0))</f>
        <v/>
      </c>
      <c r="M17" s="118" t="s">
        <v>151</v>
      </c>
      <c r="N17" s="119" t="str">
        <f>IF(H17="","",L17-J17)</f>
        <v/>
      </c>
    </row>
    <row r="18" spans="2:14" ht="12" customHeight="1" x14ac:dyDescent="0.15">
      <c r="B18" s="566"/>
      <c r="C18" s="561" t="s">
        <v>93</v>
      </c>
      <c r="D18" s="319" t="s">
        <v>152</v>
      </c>
      <c r="E18" s="320"/>
      <c r="F18" s="562"/>
      <c r="G18" s="551" t="s">
        <v>94</v>
      </c>
      <c r="H18" s="544" t="str">
        <f>IF(内訳書!L10=0,"",内訳書!L10)</f>
        <v/>
      </c>
      <c r="I18" s="236">
        <v>0.2</v>
      </c>
      <c r="J18" s="546" t="str">
        <f>IF(内訳書!L10=0,"",ROUNDDOWN(H18*I18,0))</f>
        <v/>
      </c>
      <c r="K18" s="548">
        <v>0.22</v>
      </c>
      <c r="L18" s="540" t="str">
        <f>IF(内訳書!L10=0,"",ROUNDDOWN(H18*K18,0))</f>
        <v/>
      </c>
      <c r="M18" s="542" t="s">
        <v>151</v>
      </c>
      <c r="N18" s="557" t="str">
        <f t="shared" ref="N18:N30" si="0">IF(H18="","",L18-J18)</f>
        <v/>
      </c>
    </row>
    <row r="19" spans="2:14" ht="12" customHeight="1" x14ac:dyDescent="0.15">
      <c r="B19" s="566"/>
      <c r="C19" s="530"/>
      <c r="D19" s="564" t="s">
        <v>153</v>
      </c>
      <c r="E19" s="382"/>
      <c r="F19" s="565"/>
      <c r="G19" s="529"/>
      <c r="H19" s="545" t="str">
        <f>IF(内訳書!L10=0,"",内訳書!L10)</f>
        <v/>
      </c>
      <c r="I19" s="239"/>
      <c r="J19" s="547" t="e">
        <f t="shared" ref="J19:J23" si="1">IF(H19=0,"",ROUNDDOWN(H19*I19,0))</f>
        <v>#VALUE!</v>
      </c>
      <c r="K19" s="549"/>
      <c r="L19" s="550" t="str">
        <f>IF(内訳書!L10=0,"",ROUNDDOWN(H19*K19,0))</f>
        <v/>
      </c>
      <c r="M19" s="543"/>
      <c r="N19" s="563" t="str">
        <f t="shared" si="0"/>
        <v/>
      </c>
    </row>
    <row r="20" spans="2:14" ht="12" customHeight="1" x14ac:dyDescent="0.15">
      <c r="B20" s="566"/>
      <c r="C20" s="530"/>
      <c r="D20" s="319" t="s">
        <v>154</v>
      </c>
      <c r="E20" s="320"/>
      <c r="F20" s="562"/>
      <c r="G20" s="551" t="s">
        <v>96</v>
      </c>
      <c r="H20" s="544" t="str">
        <f>IF(内訳書!L12=0,"",内訳書!L12)</f>
        <v/>
      </c>
      <c r="I20" s="236">
        <v>0.167125</v>
      </c>
      <c r="J20" s="546" t="str">
        <f>IF(内訳書!L12=0,"",ROUNDDOWN(H20*I20,0))</f>
        <v/>
      </c>
      <c r="K20" s="548">
        <v>0.17812500000000001</v>
      </c>
      <c r="L20" s="540" t="str">
        <f>IF(内訳書!L12=0,"",ROUNDDOWN(H20*K20,0))</f>
        <v/>
      </c>
      <c r="M20" s="542" t="s">
        <v>151</v>
      </c>
      <c r="N20" s="557" t="str">
        <f t="shared" si="0"/>
        <v/>
      </c>
    </row>
    <row r="21" spans="2:14" ht="12" customHeight="1" x14ac:dyDescent="0.15">
      <c r="B21" s="566"/>
      <c r="C21" s="527"/>
      <c r="D21" s="322" t="s">
        <v>155</v>
      </c>
      <c r="E21" s="323"/>
      <c r="F21" s="559"/>
      <c r="G21" s="552"/>
      <c r="H21" s="553" t="str">
        <f>IF(内訳書!L12=0,"",内訳書!L12)</f>
        <v/>
      </c>
      <c r="I21" s="554"/>
      <c r="J21" s="555" t="e">
        <f t="shared" si="1"/>
        <v>#VALUE!</v>
      </c>
      <c r="K21" s="556"/>
      <c r="L21" s="541" t="e">
        <f t="shared" ref="L21:L23" si="2">IF(H21=0,"",ROUNDDOWN(H21*K21,0))</f>
        <v>#VALUE!</v>
      </c>
      <c r="M21" s="543"/>
      <c r="N21" s="558" t="str">
        <f t="shared" si="0"/>
        <v/>
      </c>
    </row>
    <row r="22" spans="2:14" ht="12" customHeight="1" x14ac:dyDescent="0.15">
      <c r="B22" s="566"/>
      <c r="C22" s="560" t="s">
        <v>126</v>
      </c>
      <c r="D22" s="436" t="s">
        <v>127</v>
      </c>
      <c r="E22" s="348"/>
      <c r="F22" s="120" t="s">
        <v>156</v>
      </c>
      <c r="G22" s="551" t="s">
        <v>98</v>
      </c>
      <c r="H22" s="544" t="str">
        <f>IF(内訳書!L14=0,"",内訳書!L14)</f>
        <v/>
      </c>
      <c r="I22" s="236">
        <v>0.108</v>
      </c>
      <c r="J22" s="546" t="str">
        <f>IF(内訳書!L14=0,"",ROUNDDOWN(H22*I22,0))</f>
        <v/>
      </c>
      <c r="K22" s="548">
        <v>0.08</v>
      </c>
      <c r="L22" s="540" t="str">
        <f>IF(内訳書!L14=0,"",ROUNDDOWN(H22*K22,0))</f>
        <v/>
      </c>
      <c r="M22" s="121"/>
      <c r="N22" s="557" t="str">
        <f>IF(H22="","",J22-L22)</f>
        <v/>
      </c>
    </row>
    <row r="23" spans="2:14" ht="12" customHeight="1" x14ac:dyDescent="0.15">
      <c r="B23" s="566"/>
      <c r="C23" s="560"/>
      <c r="D23" s="294"/>
      <c r="E23" s="296"/>
      <c r="F23" s="122" t="s">
        <v>157</v>
      </c>
      <c r="G23" s="552"/>
      <c r="H23" s="553" t="str">
        <f>IF(内訳書!L14=0,"",内訳書!L14)</f>
        <v/>
      </c>
      <c r="I23" s="554"/>
      <c r="J23" s="555" t="e">
        <f t="shared" si="1"/>
        <v>#VALUE!</v>
      </c>
      <c r="K23" s="556"/>
      <c r="L23" s="541" t="e">
        <f t="shared" si="2"/>
        <v>#VALUE!</v>
      </c>
      <c r="M23" s="123"/>
      <c r="N23" s="558" t="str">
        <f t="shared" si="0"/>
        <v/>
      </c>
    </row>
    <row r="24" spans="2:14" ht="24" customHeight="1" x14ac:dyDescent="0.15">
      <c r="B24" s="566"/>
      <c r="C24" s="560"/>
      <c r="D24" s="297"/>
      <c r="E24" s="299"/>
      <c r="F24" s="124" t="s">
        <v>100</v>
      </c>
      <c r="G24" s="94" t="s">
        <v>101</v>
      </c>
      <c r="H24" s="113" t="str">
        <f>IF(内訳書!L16=0,"",内訳書!L16)</f>
        <v/>
      </c>
      <c r="I24" s="114">
        <v>0.108</v>
      </c>
      <c r="J24" s="115" t="str">
        <f>IF(内訳書!L16=0,"",ROUNDDOWN(H24*I24,0))</f>
        <v/>
      </c>
      <c r="K24" s="116">
        <v>0.08</v>
      </c>
      <c r="L24" s="117" t="str">
        <f>IF(内訳書!L16=0,"",ROUNDDOWN(H24*K24,0))</f>
        <v/>
      </c>
      <c r="M24" s="100"/>
      <c r="N24" s="119" t="str">
        <f>IF(H24="","",J24-L24)</f>
        <v/>
      </c>
    </row>
    <row r="25" spans="2:14" ht="24" customHeight="1" x14ac:dyDescent="0.15">
      <c r="B25" s="566" t="s">
        <v>103</v>
      </c>
      <c r="C25" s="567" t="s">
        <v>158</v>
      </c>
      <c r="D25" s="568"/>
      <c r="E25" s="568"/>
      <c r="F25" s="568"/>
      <c r="G25" s="125" t="s">
        <v>105</v>
      </c>
      <c r="H25" s="126" t="str">
        <f>IF(内訳書!L18=0,"",内訳書!L18)</f>
        <v/>
      </c>
      <c r="I25" s="127">
        <v>0.11</v>
      </c>
      <c r="J25" s="128" t="str">
        <f>IF(内訳書!L18=0,"",ROUNDDOWN(H25*I25,0))</f>
        <v/>
      </c>
      <c r="K25" s="129">
        <v>0.12</v>
      </c>
      <c r="L25" s="130" t="str">
        <f>IF(内訳書!L18=0,"",ROUNDDOWN(H25*K25,0))</f>
        <v/>
      </c>
      <c r="M25" s="131" t="s">
        <v>151</v>
      </c>
      <c r="N25" s="132" t="str">
        <f t="shared" si="0"/>
        <v/>
      </c>
    </row>
    <row r="26" spans="2:14" ht="24" customHeight="1" x14ac:dyDescent="0.15">
      <c r="B26" s="566"/>
      <c r="C26" s="569" t="s">
        <v>175</v>
      </c>
      <c r="D26" s="569"/>
      <c r="E26" s="569"/>
      <c r="F26" s="569"/>
      <c r="G26" s="94" t="s">
        <v>107</v>
      </c>
      <c r="H26" s="113" t="str">
        <f>IF(内訳書!L20=0,"",内訳書!L20)</f>
        <v/>
      </c>
      <c r="I26" s="114">
        <v>0.09</v>
      </c>
      <c r="J26" s="115" t="str">
        <f>IF(内訳書!L20=0,"",ROUNDDOWN(H26*I26,0))</f>
        <v/>
      </c>
      <c r="K26" s="116">
        <v>0.08</v>
      </c>
      <c r="L26" s="117" t="str">
        <f>IF(内訳書!L20=0,"",ROUNDDOWN(H26*K26,0))</f>
        <v/>
      </c>
      <c r="M26" s="100"/>
      <c r="N26" s="119" t="str">
        <f>IF(H26="","",J26-L26)</f>
        <v/>
      </c>
    </row>
    <row r="27" spans="2:14" ht="24" customHeight="1" x14ac:dyDescent="0.15">
      <c r="B27" s="566"/>
      <c r="C27" s="567" t="s">
        <v>109</v>
      </c>
      <c r="D27" s="568"/>
      <c r="E27" s="568"/>
      <c r="F27" s="568"/>
      <c r="G27" s="125" t="s">
        <v>110</v>
      </c>
      <c r="H27" s="126" t="str">
        <f>IF(内訳書!L22=0,"",内訳書!L22)</f>
        <v/>
      </c>
      <c r="I27" s="127">
        <v>0.12</v>
      </c>
      <c r="J27" s="128" t="str">
        <f>IF(内訳書!L22=0,"",ROUNDDOWN(H27*I27,0))</f>
        <v/>
      </c>
      <c r="K27" s="129">
        <v>0.14000000000000001</v>
      </c>
      <c r="L27" s="130" t="str">
        <f>IF(内訳書!L22=0,"",ROUNDDOWN(H27*K27,0))</f>
        <v/>
      </c>
      <c r="M27" s="131" t="s">
        <v>151</v>
      </c>
      <c r="N27" s="132" t="str">
        <f t="shared" si="0"/>
        <v/>
      </c>
    </row>
    <row r="28" spans="2:14" ht="21" customHeight="1" x14ac:dyDescent="0.15">
      <c r="B28" s="566" t="s">
        <v>112</v>
      </c>
      <c r="C28" s="551" t="s">
        <v>128</v>
      </c>
      <c r="D28" s="586" t="s">
        <v>113</v>
      </c>
      <c r="E28" s="133">
        <v>21</v>
      </c>
      <c r="F28" s="134" t="s">
        <v>176</v>
      </c>
      <c r="G28" s="589" t="s">
        <v>114</v>
      </c>
      <c r="H28" s="126" t="str">
        <f>IF(内訳書!L24=0,"",内訳書!L24)</f>
        <v/>
      </c>
      <c r="I28" s="127">
        <v>0.2</v>
      </c>
      <c r="J28" s="128" t="str">
        <f>IF(内訳書!L24=0,"",ROUNDDOWN(H28*I28,0))</f>
        <v/>
      </c>
      <c r="K28" s="129">
        <v>0.22</v>
      </c>
      <c r="L28" s="130" t="str">
        <f>IF(内訳書!L24=0,"",ROUNDDOWN(H28*K28,0))</f>
        <v/>
      </c>
      <c r="M28" s="542" t="s">
        <v>151</v>
      </c>
      <c r="N28" s="557" t="str">
        <f>IF(内訳書!L24+内訳書!L26+内訳書!L28=0,"",IF(内訳書!L24+内訳書!L26=0,L30-J30,IF(内訳書!L24+内訳書!L28=0,L29-J29,IF(内訳書!L26+内訳書!L28=0,L28-J28,IF(内訳書!L24=0,(L29-J29)+(L30-J30),IF(内訳書!L26=0,(L28-J28)+(L30-J30),IF(内訳書!L28=0,(L28-J28)+(L29-J29),(L28-J28)+(L29-J29)+(L30-J30))))))))</f>
        <v/>
      </c>
    </row>
    <row r="29" spans="2:14" ht="21" customHeight="1" x14ac:dyDescent="0.15">
      <c r="B29" s="566"/>
      <c r="C29" s="529"/>
      <c r="D29" s="587"/>
      <c r="E29" s="145"/>
      <c r="F29" s="134" t="s">
        <v>177</v>
      </c>
      <c r="G29" s="589"/>
      <c r="H29" s="126" t="str">
        <f>IF(内訳書!L26=0,"",内訳書!L26)</f>
        <v/>
      </c>
      <c r="I29" s="127">
        <f>IF(E29="",0,((E29-20)*0.01)+0.2)</f>
        <v>0</v>
      </c>
      <c r="J29" s="128" t="str">
        <f>IF(内訳書!L26=0,"",ROUNDDOWN(H29*I29,0))</f>
        <v/>
      </c>
      <c r="K29" s="129">
        <f>IF(E29="",0,((E29-20)*0.011)+0.22)</f>
        <v>0</v>
      </c>
      <c r="L29" s="130" t="str">
        <f>IF(内訳書!L26=0,"",ROUNDDOWN(H29*K29,0))</f>
        <v/>
      </c>
      <c r="M29" s="573"/>
      <c r="N29" s="563" t="str">
        <f t="shared" si="0"/>
        <v/>
      </c>
    </row>
    <row r="30" spans="2:14" ht="21" customHeight="1" x14ac:dyDescent="0.15">
      <c r="B30" s="585"/>
      <c r="C30" s="578"/>
      <c r="D30" s="588"/>
      <c r="E30" s="146"/>
      <c r="F30" s="135" t="s">
        <v>178</v>
      </c>
      <c r="G30" s="590"/>
      <c r="H30" s="136" t="str">
        <f>IF(内訳書!L28=0,"",内訳書!L28)</f>
        <v/>
      </c>
      <c r="I30" s="137">
        <f>IF(E30="",0,((E30-20)*0.01)+0.2)</f>
        <v>0</v>
      </c>
      <c r="J30" s="138" t="str">
        <f>IF(内訳書!L28=0,"",ROUNDDOWN(H30*I30,0))</f>
        <v/>
      </c>
      <c r="K30" s="139">
        <f>IF(E30="",0,((E30-20)*0.011)+0.22)</f>
        <v>0</v>
      </c>
      <c r="L30" s="140" t="str">
        <f>IF(内訳書!L28=0,"",ROUNDDOWN(H30*K30,0))</f>
        <v/>
      </c>
      <c r="M30" s="574"/>
      <c r="N30" s="575" t="str">
        <f t="shared" si="0"/>
        <v/>
      </c>
    </row>
    <row r="31" spans="2:14" ht="15.75" customHeight="1" x14ac:dyDescent="0.15">
      <c r="B31" s="576" t="s">
        <v>116</v>
      </c>
      <c r="C31" s="577"/>
      <c r="D31" s="577"/>
      <c r="E31" s="577"/>
      <c r="F31" s="577"/>
      <c r="G31" s="529" t="s">
        <v>117</v>
      </c>
      <c r="H31" s="545" t="str">
        <f>IF(内訳書!L14+内訳書!L16+内訳書!L20=0,"",内訳書!L14+内訳書!L16+内訳書!L20)</f>
        <v/>
      </c>
      <c r="I31" s="580"/>
      <c r="J31" s="547" t="str">
        <f>IF(内訳書!L14+内訳書!L16+内訳書!L20=0,"",(ROUNDDOWN(内訳書!L14*I22,0))+(ROUNDDOWN(内訳書!L16*I24,0))+(ROUNDDOWN(内訳書!L20*I26,0)))</f>
        <v/>
      </c>
      <c r="K31" s="583"/>
      <c r="L31" s="550" t="str">
        <f>IF(内訳書!L14+内訳書!L16+内訳書!L20=0,"",(ROUNDDOWN(内訳書!L14*K22,0))+(ROUNDDOWN(内訳書!L16*K24,0))+(ROUNDDOWN(内訳書!L20*K26,0)))</f>
        <v/>
      </c>
      <c r="M31" s="592"/>
      <c r="N31" s="563" t="str">
        <f>IF(内訳書!L14+内訳書!L16+内訳書!L20=0,"",J31-L31)</f>
        <v/>
      </c>
    </row>
    <row r="32" spans="2:14" ht="15.75" customHeight="1" x14ac:dyDescent="0.15">
      <c r="B32" s="594" t="s">
        <v>119</v>
      </c>
      <c r="C32" s="595"/>
      <c r="D32" s="595"/>
      <c r="E32" s="595"/>
      <c r="F32" s="595"/>
      <c r="G32" s="578"/>
      <c r="H32" s="579"/>
      <c r="I32" s="581"/>
      <c r="J32" s="582"/>
      <c r="K32" s="584"/>
      <c r="L32" s="591"/>
      <c r="M32" s="593"/>
      <c r="N32" s="575"/>
    </row>
    <row r="33" spans="2:14" ht="15.75" customHeight="1" x14ac:dyDescent="0.15">
      <c r="B33" s="596" t="s">
        <v>120</v>
      </c>
      <c r="C33" s="597"/>
      <c r="D33" s="597"/>
      <c r="E33" s="597"/>
      <c r="F33" s="597"/>
      <c r="G33" s="572" t="s">
        <v>121</v>
      </c>
      <c r="H33" s="598" t="str">
        <f>IF(内訳書!L8+内訳書!L10+内訳書!L12+内訳書!L18+内訳書!L22+内訳書!L24+内訳書!L26+内訳書!L28=0,"",内訳書!L8+内訳書!L10+内訳書!L12+内訳書!L18+内訳書!L22+内訳書!L24+内訳書!L26+内訳書!L28)</f>
        <v/>
      </c>
      <c r="I33" s="580"/>
      <c r="J33" s="599" t="str">
        <f>IF(内訳書!L8+内訳書!L10+内訳書!L12+内訳書!L18+内訳書!L22+内訳書!L24+内訳書!L26+内訳書!L28=0,"",IF(内訳書!L26=0,(ROUNDDOWN(内訳書!L8*I17,0))+(ROUNDDOWN(内訳書!L10*I18,0))+(ROUNDDOWN(内訳書!L12*I20,0))+(ROUNDDOWN(内訳書!L18*I25,0))+(ROUNDDOWN(内訳書!L22*I27,0))+(ROUNDDOWN(内訳書!L24*I28,0))+(ROUNDDOWN(内訳書!L28*I30,0)),IF(内訳書!L28=0,(ROUNDDOWN(内訳書!L8*I17,0))+(ROUNDDOWN(内訳書!L10*I18,0))+(ROUNDDOWN(内訳書!L12*I20,0))+(ROUNDDOWN(内訳書!L18*I25,0))+(ROUNDDOWN(内訳書!L22*I27,0))+(ROUNDDOWN(内訳書!L24*I28,0))+(ROUNDDOWN(内訳書!L26*I29,0)),(ROUNDDOWN(内訳書!L8*I17,0))+(ROUNDDOWN(内訳書!L10*I18,0))+(ROUNDDOWN(内訳書!L12*I20,0))+(ROUNDDOWN(内訳書!L18*I25,0))+(ROUNDDOWN(内訳書!L22*I27,0))+(ROUNDDOWN(内訳書!L24*I28,0))+(ROUNDDOWN(内訳書!L26*I29,0))+(ROUNDDOWN(内訳書!L28*I30,0)))))</f>
        <v/>
      </c>
      <c r="K33" s="583"/>
      <c r="L33" s="601" t="str">
        <f>IF(内訳書!L8+内訳書!L10+内訳書!L12+内訳書!L18+内訳書!L22+内訳書!L24+内訳書!L26+内訳書!L28=0,"",IF(内訳書!L24+内訳書!L26+内訳書!L28=0,(ROUNDDOWN(内訳書!L8*K17,0))+(ROUNDDOWN(内訳書!L10*K18,0))+(ROUNDDOWN(内訳書!L12*K20,0))+(ROUNDDOWN(内訳書!L18*K25,0))+(ROUNDDOWN(内訳書!L22*K27,0)),IF(内訳書!L24+内訳書!L26=0,(ROUNDDOWN(内訳書!L8*K17,0))+(ROUNDDOWN(内訳書!L10*K18,0))+(ROUNDDOWN(内訳書!L12*K20,0))+(ROUNDDOWN(内訳書!L18*K25,0))+(ROUNDDOWN(内訳書!L22*K27,0))+(ROUNDDOWN(内訳書!L28*K30,0)),IF(内訳書!L24+内訳書!L28=0,(ROUNDDOWN(内訳書!L8*K17,0))+(ROUNDDOWN(内訳書!L10*K18,0))+(ROUNDDOWN(内訳書!L12*K20,0))+(ROUNDDOWN(内訳書!L18*K25,0))+(ROUNDDOWN(内訳書!L22*K27,0))+(ROUNDDOWN(内訳書!L26*K28,0)),IF(内訳書!L26+内訳書!L28=0,(ROUNDDOWN(内訳書!L8*K17,0))+(ROUNDDOWN(内訳書!L10*K18,0))+(ROUNDDOWN(内訳書!L12*K20,0))+(ROUNDDOWN(内訳書!L18*K25,0))+(ROUNDDOWN(内訳書!L22*K27,0))+(ROUNDDOWN(内訳書!L24*K28,0)),IF(内訳書!L24=0,(ROUNDDOWN(内訳書!L8*K17,0))+(ROUNDDOWN(内訳書!L10*K18,0))+(ROUNDDOWN(内訳書!L12*K20,0))+(ROUNDDOWN(内訳書!L18*K25,0))+(ROUNDDOWN(内訳書!L22*K27,0))+(ROUNDDOWN(内訳書!L26*K29,0))+(ROUNDDOWN(内訳書!L28*K30,0)),IF(内訳書!L26=0,(ROUNDDOWN(内訳書!L8*K17,0))+(ROUNDDOWN(内訳書!L10*K18,0))+(ROUNDDOWN(内訳書!L12*K20,0))+(ROUNDDOWN(内訳書!L18*K25,0))+(ROUNDDOWN(内訳書!L22*K27,0))+(ROUNDDOWN(内訳書!L24*K28,0))+(ROUNDDOWN(内訳書!L28*K30,0)),IF(内訳書!L28=0,(ROUNDDOWN(内訳書!L8*K17,0))+(ROUNDDOWN(内訳書!L10*K18,0))+(ROUNDDOWN(内訳書!L12*K20,0))+(ROUNDDOWN(内訳書!L18*K25,0))+(ROUNDDOWN(内訳書!L22*K27,0))+(ROUNDDOWN(内訳書!L24*K28,0))+(ROUNDDOWN(内訳書!L26*K29,0)),(ROUNDDOWN(内訳書!L8*K17,0))+(ROUNDDOWN(内訳書!L10*K18,0))+(ROUNDDOWN(内訳書!L12*K20,0))+(ROUNDDOWN(内訳書!L18*K25,0))+(ROUNDDOWN(内訳書!L22*K27,0))+(ROUNDDOWN(内訳書!L24*K28,0))+(ROUNDDOWN(内訳書!L26*K29,0))+(ROUNDDOWN(内訳書!L28*K30,0))))))))))</f>
        <v/>
      </c>
      <c r="M33" s="602" t="s">
        <v>151</v>
      </c>
      <c r="N33" s="603" t="str">
        <f>IF(内訳書!L8+内訳書!L10+内訳書!L12+内訳書!L18+内訳書!L22+内訳書!L24+内訳書!L26+内訳書!L28=0,"",L33-J33)</f>
        <v/>
      </c>
    </row>
    <row r="34" spans="2:14" ht="15.75" customHeight="1" x14ac:dyDescent="0.15">
      <c r="B34" s="594" t="s">
        <v>123</v>
      </c>
      <c r="C34" s="595"/>
      <c r="D34" s="595"/>
      <c r="E34" s="595"/>
      <c r="F34" s="595"/>
      <c r="G34" s="578"/>
      <c r="H34" s="579"/>
      <c r="I34" s="581"/>
      <c r="J34" s="582"/>
      <c r="K34" s="600"/>
      <c r="L34" s="591"/>
      <c r="M34" s="574"/>
      <c r="N34" s="575"/>
    </row>
    <row r="35" spans="2:14" ht="8.25" customHeight="1" x14ac:dyDescent="0.15">
      <c r="B35" s="596" t="s">
        <v>159</v>
      </c>
      <c r="C35" s="597"/>
      <c r="D35" s="597"/>
      <c r="E35" s="597"/>
      <c r="F35" s="604"/>
      <c r="G35" s="94"/>
      <c r="H35" s="580"/>
      <c r="I35" s="580"/>
      <c r="J35" s="599" t="str">
        <f>IF(内訳書!L8+内訳書!L10+内訳書!L12+内訳書!L14+内訳書!L16+内訳書!L18+内訳書!L20+内訳書!L22+内訳書!L24+内訳書!L26+内訳書!L28=0,"",IF(内訳書!L26=0,(ROUNDDOWN(内訳書!L8*I17,0))+(ROUNDDOWN(内訳書!L10*I18,0))+(ROUNDDOWN(内訳書!L12*I20,0))+(ROUNDDOWN(内訳書!L14*I22,0))+(ROUNDDOWN(内訳書!L16*I24,0))+(ROUNDDOWN(内訳書!L18*I25,0))+(ROUNDDOWN(内訳書!L20*I26,0))+(ROUNDDOWN(内訳書!L22*I27,0))+(ROUNDDOWN(内訳書!L24*I28,0))+(ROUNDDOWN(内訳書!L28*I30,0)),IF(内訳書!L28=0,(ROUNDDOWN(内訳書!L8*I17,0))+(ROUNDDOWN(内訳書!L10*I18,0))+(ROUNDDOWN(内訳書!L12*I20,0))+(ROUNDDOWN(内訳書!L14*I22,0))+(ROUNDDOWN(内訳書!L16*I24,0))+(ROUNDDOWN(内訳書!L18*I25,0))+(ROUNDDOWN(内訳書!L20*I26,0))+(ROUNDDOWN(内訳書!L22*I27,0))+(ROUNDDOWN(内訳書!L24*I28,0))+(ROUNDDOWN(内訳書!L26*I29,0)),(ROUNDDOWN(内訳書!L8*I17,0))+(ROUNDDOWN(内訳書!L10*I18,0))+(ROUNDDOWN(内訳書!L12*I20,0))+(ROUNDDOWN(内訳書!L14*I22,0))+(ROUNDDOWN(内訳書!L16*I24,0))+(ROUNDDOWN(内訳書!L18*I25,0))+(ROUNDDOWN(内訳書!L20*I26,0))+(ROUNDDOWN(内訳書!L22*I27,0))+(ROUNDDOWN(内訳書!L24*I28,0))+(ROUNDDOWN(内訳書!L26*I29,0))+(ROUNDDOWN(内訳書!L28*I30,0)))))</f>
        <v/>
      </c>
      <c r="K35" s="606"/>
      <c r="L35" s="599" t="str">
        <f>IF(内訳書!L8+内訳書!L10+内訳書!L12+内訳書!L14+内訳書!L16+内訳書!L18+内訳書!L20+内訳書!LL22+内訳書!L24+内訳書!L26+内訳書!L28=0,"",IF(内訳書!L26=0,(ROUNDDOWN(内訳書!L8*K17,0))+(ROUNDDOWN(内訳書!L10*K18,0))+(ROUNDDOWN(内訳書!L12*K20,0))+(ROUNDDOWN(内訳書!L14*K22,0))+(ROUNDDOWN(内訳書!L16*K24,0))+(ROUNDDOWN(内訳書!L18*K25,0))+(ROUNDDOWN(内訳書!L20*K26,0))+(ROUNDDOWN(内訳書!L22*K27,0))+(ROUNDDOWN(内訳書!L24*K28,0))+(ROUNDDOWN(内訳書!L28*K30,0)),IF(内訳書!L28=0,(ROUNDDOWN(内訳書!L8*K17,0))+(ROUNDDOWN(内訳書!L10*K18,0))+(ROUNDDOWN(内訳書!L12*K20,0))+(ROUNDDOWN(内訳書!L14*K22,0))+(ROUNDDOWN(内訳書!L16*K24,0))+(ROUNDDOWN(内訳書!L18*K25,0))+(ROUNDDOWN(内訳書!L20*K26,0))+(ROUNDDOWN(内訳書!L22*K27,0))+(ROUNDDOWN(内訳書!L24*K28,0))+(ROUNDDOWN(内訳書!L26*K29,0)),(ROUNDDOWN(内訳書!L8*K17,0))+(ROUNDDOWN(内訳書!L10*K18,0))+(ROUNDDOWN(内訳書!L12*K20,0))+(ROUNDDOWN(内訳書!L14*K22,0))+(ROUNDDOWN(内訳書!L16*K24,0))+(ROUNDDOWN(内訳書!L18*K25,0))+(ROUNDDOWN(内訳書!L20*K26,0))+(ROUNDDOWN(内訳書!L22*K27,0))+(ROUNDDOWN(内訳書!L24*K28,0))+(ROUNDDOWN(内訳書!L26*K29,0))+(ROUNDDOWN(内訳書!L28*K30,0)))))</f>
        <v/>
      </c>
      <c r="M35" s="141" t="s">
        <v>160</v>
      </c>
      <c r="N35" s="142"/>
    </row>
    <row r="36" spans="2:14" ht="7.5" customHeight="1" x14ac:dyDescent="0.15">
      <c r="B36" s="576"/>
      <c r="C36" s="577"/>
      <c r="D36" s="577"/>
      <c r="E36" s="577"/>
      <c r="F36" s="605"/>
      <c r="G36" s="529" t="s">
        <v>161</v>
      </c>
      <c r="H36" s="606"/>
      <c r="I36" s="606"/>
      <c r="J36" s="547"/>
      <c r="K36" s="606"/>
      <c r="L36" s="547"/>
      <c r="M36" s="573" t="str">
        <f>IF(SUM(内訳書!L8:'内訳書'!L28)=0,"",IF(内訳書!L14+内訳書!L16+内訳書!L20=0," ▲",IF(内訳書!L8+内訳書!L10+内訳書!L12+内訳書!L18+内訳書!L22+内訳書!L24+内訳書!L26+内訳書!L28=0,"",IF(N33&gt;N31," ▲",""))))</f>
        <v/>
      </c>
      <c r="N36" s="563" t="str">
        <f>IF(SUM(内訳書!L8:'内訳書'!L28)=0,"",IF(内訳書!L14+内訳書!L16+内訳書!L20=0,N33,IF(内訳書!L8+内訳書!L10+内訳書!L12+内訳書!L18+内訳書!L22+内訳書!L24+内訳書!L26+内訳書!L28=0,N31,IF(N31=N33,0,IF(N31&gt;N33,N31-N33,N33-N31)))))</f>
        <v/>
      </c>
    </row>
    <row r="37" spans="2:14" ht="15.75" customHeight="1" x14ac:dyDescent="0.15">
      <c r="B37" s="594" t="s">
        <v>162</v>
      </c>
      <c r="C37" s="595"/>
      <c r="D37" s="595"/>
      <c r="E37" s="595"/>
      <c r="F37" s="595"/>
      <c r="G37" s="578"/>
      <c r="H37" s="581"/>
      <c r="I37" s="581"/>
      <c r="J37" s="582"/>
      <c r="K37" s="581"/>
      <c r="L37" s="582"/>
      <c r="M37" s="574"/>
      <c r="N37" s="575"/>
    </row>
    <row r="38" spans="2:14" ht="15.75" customHeight="1" x14ac:dyDescent="0.15">
      <c r="B38" s="12" t="s">
        <v>163</v>
      </c>
    </row>
    <row r="39" spans="2:14" ht="15.75" customHeight="1" x14ac:dyDescent="0.15">
      <c r="B39" s="12" t="s">
        <v>164</v>
      </c>
    </row>
  </sheetData>
  <mergeCells count="85">
    <mergeCell ref="J33:J34"/>
    <mergeCell ref="K33:K34"/>
    <mergeCell ref="G36:G37"/>
    <mergeCell ref="B37:F37"/>
    <mergeCell ref="N36:N37"/>
    <mergeCell ref="M36:M37"/>
    <mergeCell ref="L33:L34"/>
    <mergeCell ref="M33:M34"/>
    <mergeCell ref="N33:N34"/>
    <mergeCell ref="B34:F34"/>
    <mergeCell ref="B35:F36"/>
    <mergeCell ref="H35:H37"/>
    <mergeCell ref="I35:I37"/>
    <mergeCell ref="J35:J37"/>
    <mergeCell ref="K35:K37"/>
    <mergeCell ref="L35:L37"/>
    <mergeCell ref="B32:F32"/>
    <mergeCell ref="B33:F33"/>
    <mergeCell ref="G33:G34"/>
    <mergeCell ref="H33:H34"/>
    <mergeCell ref="I33:I34"/>
    <mergeCell ref="G16:G17"/>
    <mergeCell ref="M28:M30"/>
    <mergeCell ref="N28:N30"/>
    <mergeCell ref="B31:F31"/>
    <mergeCell ref="G31:G32"/>
    <mergeCell ref="H31:H32"/>
    <mergeCell ref="I31:I32"/>
    <mergeCell ref="J31:J32"/>
    <mergeCell ref="K31:K32"/>
    <mergeCell ref="B28:B30"/>
    <mergeCell ref="C28:C30"/>
    <mergeCell ref="D28:D30"/>
    <mergeCell ref="G28:G30"/>
    <mergeCell ref="L31:L32"/>
    <mergeCell ref="M31:M32"/>
    <mergeCell ref="N31:N32"/>
    <mergeCell ref="B25:B27"/>
    <mergeCell ref="C25:F25"/>
    <mergeCell ref="C26:F26"/>
    <mergeCell ref="C27:F27"/>
    <mergeCell ref="B16:B24"/>
    <mergeCell ref="C16:F17"/>
    <mergeCell ref="D20:F20"/>
    <mergeCell ref="N20:N21"/>
    <mergeCell ref="D21:F21"/>
    <mergeCell ref="C22:C24"/>
    <mergeCell ref="D22:E24"/>
    <mergeCell ref="G22:G23"/>
    <mergeCell ref="H22:H23"/>
    <mergeCell ref="I22:I23"/>
    <mergeCell ref="J22:J23"/>
    <mergeCell ref="K22:K23"/>
    <mergeCell ref="L22:L23"/>
    <mergeCell ref="C18:C21"/>
    <mergeCell ref="D18:F18"/>
    <mergeCell ref="G18:G19"/>
    <mergeCell ref="N22:N23"/>
    <mergeCell ref="N18:N19"/>
    <mergeCell ref="D19:F19"/>
    <mergeCell ref="G20:G21"/>
    <mergeCell ref="H20:H21"/>
    <mergeCell ref="I20:I21"/>
    <mergeCell ref="J20:J21"/>
    <mergeCell ref="K20:K21"/>
    <mergeCell ref="L20:L21"/>
    <mergeCell ref="M20:M21"/>
    <mergeCell ref="H18:H19"/>
    <mergeCell ref="I18:I19"/>
    <mergeCell ref="J18:J19"/>
    <mergeCell ref="K18:K19"/>
    <mergeCell ref="L18:L19"/>
    <mergeCell ref="M18:M19"/>
    <mergeCell ref="B2:N2"/>
    <mergeCell ref="B4:G9"/>
    <mergeCell ref="H7:N7"/>
    <mergeCell ref="M9:N9"/>
    <mergeCell ref="B10:G15"/>
    <mergeCell ref="I10:J11"/>
    <mergeCell ref="K10:L11"/>
    <mergeCell ref="H11:H12"/>
    <mergeCell ref="M11:N12"/>
    <mergeCell ref="M14:N15"/>
    <mergeCell ref="H5:N6"/>
    <mergeCell ref="H8:L9"/>
  </mergeCells>
  <phoneticPr fontId="3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showGridLines="0" workbookViewId="0">
      <selection activeCell="H5" sqref="H5"/>
    </sheetView>
  </sheetViews>
  <sheetFormatPr defaultRowHeight="13.5" x14ac:dyDescent="0.15"/>
  <cols>
    <col min="1" max="1" width="2.625" style="21" customWidth="1"/>
    <col min="2" max="2" width="4.125" style="21" customWidth="1"/>
    <col min="3" max="3" width="12.625" style="21" customWidth="1"/>
    <col min="4" max="4" width="4.125" style="21" customWidth="1"/>
    <col min="5" max="5" width="5.125" style="21" customWidth="1"/>
    <col min="6" max="6" width="10.125" style="21" customWidth="1"/>
    <col min="7" max="7" width="4.125" style="21" customWidth="1"/>
    <col min="8" max="11" width="19.625" style="21" customWidth="1"/>
    <col min="12" max="12" width="21.625" style="21" customWidth="1"/>
    <col min="13" max="13" width="2.625" style="21" customWidth="1"/>
    <col min="14" max="16384" width="9" style="21"/>
  </cols>
  <sheetData>
    <row r="1" spans="2:12" ht="15" customHeight="1" x14ac:dyDescent="0.15"/>
    <row r="2" spans="2:12" ht="15" customHeight="1" x14ac:dyDescent="0.15">
      <c r="B2" s="513" t="s">
        <v>83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</row>
    <row r="3" spans="2:12" ht="15" customHeight="1" x14ac:dyDescent="0.15">
      <c r="B3" s="11"/>
    </row>
    <row r="4" spans="2:12" ht="52.5" customHeight="1" x14ac:dyDescent="0.15">
      <c r="B4" s="608" t="s">
        <v>84</v>
      </c>
      <c r="C4" s="609"/>
      <c r="D4" s="609"/>
      <c r="E4" s="609"/>
      <c r="F4" s="609"/>
      <c r="G4" s="609"/>
      <c r="H4" s="147"/>
      <c r="I4" s="147"/>
      <c r="J4" s="147"/>
      <c r="K4" s="148"/>
      <c r="L4" s="610" t="s">
        <v>85</v>
      </c>
    </row>
    <row r="5" spans="2:12" ht="52.5" customHeight="1" thickBot="1" x14ac:dyDescent="0.2">
      <c r="B5" s="612" t="s">
        <v>86</v>
      </c>
      <c r="C5" s="613"/>
      <c r="D5" s="613"/>
      <c r="E5" s="613"/>
      <c r="F5" s="613"/>
      <c r="G5" s="613"/>
      <c r="H5" s="149"/>
      <c r="I5" s="149"/>
      <c r="J5" s="149"/>
      <c r="K5" s="150"/>
      <c r="L5" s="611"/>
    </row>
    <row r="6" spans="2:12" ht="18" customHeight="1" thickTop="1" thickBot="1" x14ac:dyDescent="0.2">
      <c r="B6" s="614" t="s">
        <v>87</v>
      </c>
      <c r="C6" s="615"/>
      <c r="D6" s="615"/>
      <c r="E6" s="615"/>
      <c r="F6" s="615"/>
      <c r="G6" s="616"/>
      <c r="H6" s="615" t="s">
        <v>189</v>
      </c>
      <c r="I6" s="615"/>
      <c r="J6" s="615"/>
      <c r="K6" s="615"/>
      <c r="L6" s="617"/>
    </row>
    <row r="7" spans="2:12" ht="10.5" customHeight="1" thickTop="1" x14ac:dyDescent="0.15">
      <c r="B7" s="618" t="s">
        <v>88</v>
      </c>
      <c r="C7" s="620" t="s">
        <v>89</v>
      </c>
      <c r="D7" s="621"/>
      <c r="E7" s="621"/>
      <c r="F7" s="622"/>
      <c r="G7" s="626" t="s">
        <v>90</v>
      </c>
      <c r="H7" s="151" t="s">
        <v>91</v>
      </c>
      <c r="I7" s="152" t="s">
        <v>91</v>
      </c>
      <c r="J7" s="151" t="s">
        <v>91</v>
      </c>
      <c r="K7" s="152" t="s">
        <v>91</v>
      </c>
      <c r="L7" s="153" t="s">
        <v>92</v>
      </c>
    </row>
    <row r="8" spans="2:12" ht="22.5" customHeight="1" x14ac:dyDescent="0.15">
      <c r="B8" s="619"/>
      <c r="C8" s="623"/>
      <c r="D8" s="624"/>
      <c r="E8" s="624"/>
      <c r="F8" s="625"/>
      <c r="G8" s="627"/>
      <c r="H8" s="154">
        <f>ROUNDDOWN(H欄入力用!S8,-1)</f>
        <v>0</v>
      </c>
      <c r="I8" s="155">
        <f>ROUNDDOWN(Ｉ欄入力用!S8,-1)</f>
        <v>0</v>
      </c>
      <c r="J8" s="154">
        <f>ROUNDDOWN(Ｊ欄入力用!S8,-1)</f>
        <v>0</v>
      </c>
      <c r="K8" s="155">
        <f>ROUNDDOWN(Ｋ欄入力用!S8,-1)</f>
        <v>0</v>
      </c>
      <c r="L8" s="156">
        <f>IF(H8="","",SUM(H8:K8))</f>
        <v>0</v>
      </c>
    </row>
    <row r="9" spans="2:12" ht="9" customHeight="1" x14ac:dyDescent="0.15">
      <c r="B9" s="619"/>
      <c r="C9" s="551" t="s">
        <v>93</v>
      </c>
      <c r="D9" s="319" t="s">
        <v>179</v>
      </c>
      <c r="E9" s="320"/>
      <c r="F9" s="562"/>
      <c r="G9" s="519" t="s">
        <v>94</v>
      </c>
      <c r="H9" s="547">
        <f>ROUNDDOWN(H欄入力用!S10,-1)</f>
        <v>0</v>
      </c>
      <c r="I9" s="545">
        <f>ROUNDDOWN(Ｉ欄入力用!S10,-1)</f>
        <v>0</v>
      </c>
      <c r="J9" s="547">
        <f>ROUNDDOWN(Ｊ欄入力用!S10,-1)</f>
        <v>0</v>
      </c>
      <c r="K9" s="545">
        <f>ROUNDDOWN(Ｋ欄入力用!S10,-1)</f>
        <v>0</v>
      </c>
      <c r="L9" s="157" t="s">
        <v>95</v>
      </c>
    </row>
    <row r="10" spans="2:12" ht="21" customHeight="1" x14ac:dyDescent="0.15">
      <c r="B10" s="619"/>
      <c r="C10" s="529"/>
      <c r="D10" s="322"/>
      <c r="E10" s="323"/>
      <c r="F10" s="559"/>
      <c r="G10" s="519"/>
      <c r="H10" s="547">
        <f>ROUNDDOWN(H欄入力用!S10,-1)</f>
        <v>0</v>
      </c>
      <c r="I10" s="545">
        <f>ROUNDDOWN(Ｉ欄入力用!T10,-1)</f>
        <v>0</v>
      </c>
      <c r="J10" s="547">
        <f>ROUNDDOWN(Ｊ欄入力用!ST10,-1)</f>
        <v>0</v>
      </c>
      <c r="K10" s="545">
        <f>ROUNDDOWN(Ｋ欄入力用!S10,-1)</f>
        <v>0</v>
      </c>
      <c r="L10" s="158">
        <f>IF(H9="","",SUM(H9:K9))</f>
        <v>0</v>
      </c>
    </row>
    <row r="11" spans="2:12" ht="9" customHeight="1" x14ac:dyDescent="0.15">
      <c r="B11" s="619"/>
      <c r="C11" s="529"/>
      <c r="D11" s="319" t="s">
        <v>180</v>
      </c>
      <c r="E11" s="320"/>
      <c r="F11" s="562"/>
      <c r="G11" s="633" t="s">
        <v>96</v>
      </c>
      <c r="H11" s="546">
        <f>ROUNDDOWN(H欄入力用!S12,-1)</f>
        <v>0</v>
      </c>
      <c r="I11" s="544">
        <f>ROUNDDOWN(Ｉ欄入力用!S12,-1)</f>
        <v>0</v>
      </c>
      <c r="J11" s="546">
        <f>ROUNDDOWN(Ｊ欄入力用!S12,-1)</f>
        <v>0</v>
      </c>
      <c r="K11" s="544">
        <f>ROUNDDOWN(Ｋ欄入力用!S12,-1)</f>
        <v>0</v>
      </c>
      <c r="L11" s="159" t="s">
        <v>97</v>
      </c>
    </row>
    <row r="12" spans="2:12" ht="21" customHeight="1" x14ac:dyDescent="0.15">
      <c r="B12" s="619"/>
      <c r="C12" s="529"/>
      <c r="D12" s="322"/>
      <c r="E12" s="323"/>
      <c r="F12" s="559"/>
      <c r="G12" s="627"/>
      <c r="H12" s="555">
        <f>ROUNDDOWN(H欄入力用!S12,-1)</f>
        <v>0</v>
      </c>
      <c r="I12" s="553">
        <f>ROUNDDOWN(Ｉ欄入力用!T12,-1)</f>
        <v>0</v>
      </c>
      <c r="J12" s="555">
        <f>ROUNDDOWN(Ｊ欄入力用!ST12,-1)</f>
        <v>0</v>
      </c>
      <c r="K12" s="553">
        <f>ROUNDDOWN(Ｋ欄入力用!S12,-1)</f>
        <v>0</v>
      </c>
      <c r="L12" s="156">
        <f>IF(H11="","",SUM(H11:K11))</f>
        <v>0</v>
      </c>
    </row>
    <row r="13" spans="2:12" ht="9" customHeight="1" x14ac:dyDescent="0.15">
      <c r="B13" s="619"/>
      <c r="C13" s="628" t="s">
        <v>181</v>
      </c>
      <c r="D13" s="436" t="s">
        <v>182</v>
      </c>
      <c r="E13" s="347"/>
      <c r="F13" s="631" t="s">
        <v>183</v>
      </c>
      <c r="G13" s="633" t="s">
        <v>98</v>
      </c>
      <c r="H13" s="546">
        <f>ROUNDDOWN(H欄入力用!S14,-1)</f>
        <v>0</v>
      </c>
      <c r="I13" s="544">
        <f>ROUNDDOWN(Ｉ欄入力用!S14,-1)</f>
        <v>0</v>
      </c>
      <c r="J13" s="546">
        <f>ROUNDDOWN(Ｊ欄入力用!S14,-1)</f>
        <v>0</v>
      </c>
      <c r="K13" s="544">
        <f>ROUNDDOWN(Ｋ欄入力用!S14,-1)</f>
        <v>0</v>
      </c>
      <c r="L13" s="159" t="s">
        <v>99</v>
      </c>
    </row>
    <row r="14" spans="2:12" ht="21" customHeight="1" x14ac:dyDescent="0.15">
      <c r="B14" s="619"/>
      <c r="C14" s="629"/>
      <c r="D14" s="294"/>
      <c r="E14" s="295"/>
      <c r="F14" s="632"/>
      <c r="G14" s="627"/>
      <c r="H14" s="555">
        <f>ROUNDDOWN(H欄入力用!S14,-1)</f>
        <v>0</v>
      </c>
      <c r="I14" s="553">
        <f>ROUNDDOWN(Ｉ欄入力用!T14,-1)</f>
        <v>0</v>
      </c>
      <c r="J14" s="555">
        <f>ROUNDDOWN(Ｊ欄入力用!ST14,-1)</f>
        <v>0</v>
      </c>
      <c r="K14" s="553">
        <f>ROUNDDOWN(Ｋ欄入力用!S14,-1)</f>
        <v>0</v>
      </c>
      <c r="L14" s="156">
        <f>IF(H13="","",SUM(H13:K13))</f>
        <v>0</v>
      </c>
    </row>
    <row r="15" spans="2:12" ht="9" customHeight="1" x14ac:dyDescent="0.15">
      <c r="B15" s="619"/>
      <c r="C15" s="629"/>
      <c r="D15" s="294"/>
      <c r="E15" s="295"/>
      <c r="F15" s="634" t="s">
        <v>100</v>
      </c>
      <c r="G15" s="519" t="s">
        <v>101</v>
      </c>
      <c r="H15" s="547">
        <f>ROUNDDOWN(H欄入力用!S16,-1)</f>
        <v>0</v>
      </c>
      <c r="I15" s="545">
        <f>ROUNDDOWN(Ｉ欄入力用!S16,-1)</f>
        <v>0</v>
      </c>
      <c r="J15" s="547">
        <f>ROUNDDOWN(Ｊ欄入力用!S16,-1)</f>
        <v>0</v>
      </c>
      <c r="K15" s="545">
        <f>ROUNDDOWN(Ｋ欄入力用!S16,-1)</f>
        <v>0</v>
      </c>
      <c r="L15" s="157" t="s">
        <v>102</v>
      </c>
    </row>
    <row r="16" spans="2:12" ht="21" customHeight="1" x14ac:dyDescent="0.15">
      <c r="B16" s="619"/>
      <c r="C16" s="630"/>
      <c r="D16" s="297"/>
      <c r="E16" s="298"/>
      <c r="F16" s="632"/>
      <c r="G16" s="519"/>
      <c r="H16" s="547">
        <f>ROUNDDOWN(H欄入力用!S16,-1)</f>
        <v>0</v>
      </c>
      <c r="I16" s="545">
        <f>ROUNDDOWN(Ｉ欄入力用!T16,-1)</f>
        <v>0</v>
      </c>
      <c r="J16" s="547">
        <f>ROUNDDOWN(Ｊ欄入力用!ST16,-1)</f>
        <v>0</v>
      </c>
      <c r="K16" s="545">
        <f>ROUNDDOWN(Ｋ欄入力用!S16,-1)</f>
        <v>0</v>
      </c>
      <c r="L16" s="158">
        <f>IF(H15="","",SUM(H15:K15))</f>
        <v>0</v>
      </c>
    </row>
    <row r="17" spans="2:12" ht="9" customHeight="1" x14ac:dyDescent="0.15">
      <c r="B17" s="640" t="s">
        <v>103</v>
      </c>
      <c r="C17" s="635" t="s">
        <v>184</v>
      </c>
      <c r="D17" s="636"/>
      <c r="E17" s="636"/>
      <c r="F17" s="637"/>
      <c r="G17" s="633" t="s">
        <v>105</v>
      </c>
      <c r="H17" s="546">
        <f>ROUNDDOWN(H欄入力用!S18,-1)</f>
        <v>0</v>
      </c>
      <c r="I17" s="544">
        <f>ROUNDDOWN(Ｉ欄入力用!S18,-1)</f>
        <v>0</v>
      </c>
      <c r="J17" s="546">
        <f>ROUNDDOWN(Ｊ欄入力用!S18,-1)</f>
        <v>0</v>
      </c>
      <c r="K17" s="544">
        <f>ROUNDDOWN(Ｋ欄入力用!S18,-1)</f>
        <v>0</v>
      </c>
      <c r="L17" s="159" t="s">
        <v>106</v>
      </c>
    </row>
    <row r="18" spans="2:12" ht="21" customHeight="1" x14ac:dyDescent="0.15">
      <c r="B18" s="619"/>
      <c r="C18" s="638"/>
      <c r="D18" s="571"/>
      <c r="E18" s="571"/>
      <c r="F18" s="639"/>
      <c r="G18" s="519"/>
      <c r="H18" s="547">
        <f>ROUNDDOWN(H欄入力用!S18,-1)</f>
        <v>0</v>
      </c>
      <c r="I18" s="545">
        <f>ROUNDDOWN(Ｉ欄入力用!T18,-1)</f>
        <v>0</v>
      </c>
      <c r="J18" s="547">
        <f>ROUNDDOWN(Ｊ欄入力用!ST18,-1)</f>
        <v>0</v>
      </c>
      <c r="K18" s="545">
        <f>ROUNDDOWN(Ｋ欄入力用!S18,-1)</f>
        <v>0</v>
      </c>
      <c r="L18" s="158">
        <f>IF(H17="","",SUM(H17:K17))</f>
        <v>0</v>
      </c>
    </row>
    <row r="19" spans="2:12" ht="9" customHeight="1" x14ac:dyDescent="0.15">
      <c r="B19" s="619"/>
      <c r="C19" s="635" t="s">
        <v>185</v>
      </c>
      <c r="D19" s="636"/>
      <c r="E19" s="636"/>
      <c r="F19" s="637"/>
      <c r="G19" s="633" t="s">
        <v>107</v>
      </c>
      <c r="H19" s="546">
        <f>ROUNDDOWN(H欄入力用!S20,-1)</f>
        <v>0</v>
      </c>
      <c r="I19" s="544">
        <f>ROUNDDOWN(Ｉ欄入力用!S20,-1)</f>
        <v>0</v>
      </c>
      <c r="J19" s="546">
        <f>ROUNDDOWN(Ｊ欄入力用!S20,-1)</f>
        <v>0</v>
      </c>
      <c r="K19" s="544">
        <f>ROUNDDOWN(Ｋ欄入力用!S20,-1)</f>
        <v>0</v>
      </c>
      <c r="L19" s="159" t="s">
        <v>108</v>
      </c>
    </row>
    <row r="20" spans="2:12" ht="21" customHeight="1" x14ac:dyDescent="0.15">
      <c r="B20" s="619"/>
      <c r="C20" s="623"/>
      <c r="D20" s="624"/>
      <c r="E20" s="624"/>
      <c r="F20" s="625"/>
      <c r="G20" s="627"/>
      <c r="H20" s="555">
        <f>ROUNDDOWN(H欄入力用!S20,-1)</f>
        <v>0</v>
      </c>
      <c r="I20" s="553">
        <f>ROUNDDOWN(Ｉ欄入力用!T20,-1)</f>
        <v>0</v>
      </c>
      <c r="J20" s="555">
        <f>ROUNDDOWN(Ｊ欄入力用!ST20,-1)</f>
        <v>0</v>
      </c>
      <c r="K20" s="553">
        <f>ROUNDDOWN(Ｋ欄入力用!S20,-1)</f>
        <v>0</v>
      </c>
      <c r="L20" s="156">
        <f>IF(H19="","",SUM(H19:K19))</f>
        <v>0</v>
      </c>
    </row>
    <row r="21" spans="2:12" ht="9" customHeight="1" x14ac:dyDescent="0.15">
      <c r="B21" s="619"/>
      <c r="C21" s="638" t="s">
        <v>109</v>
      </c>
      <c r="D21" s="571"/>
      <c r="E21" s="571"/>
      <c r="F21" s="639"/>
      <c r="G21" s="519" t="s">
        <v>110</v>
      </c>
      <c r="H21" s="547">
        <f>ROUNDDOWN(H欄入力用!S22,-1)</f>
        <v>0</v>
      </c>
      <c r="I21" s="545">
        <f>ROUNDDOWN(Ｉ欄入力用!S22,-1)</f>
        <v>0</v>
      </c>
      <c r="J21" s="547">
        <f>ROUNDDOWN(Ｊ欄入力用!S22,-1)</f>
        <v>0</v>
      </c>
      <c r="K21" s="545">
        <f>ROUNDDOWN(Ｋ欄入力用!S22,-1)</f>
        <v>0</v>
      </c>
      <c r="L21" s="157" t="s">
        <v>111</v>
      </c>
    </row>
    <row r="22" spans="2:12" ht="21" customHeight="1" x14ac:dyDescent="0.15">
      <c r="B22" s="645"/>
      <c r="C22" s="623"/>
      <c r="D22" s="624"/>
      <c r="E22" s="624"/>
      <c r="F22" s="625"/>
      <c r="G22" s="627"/>
      <c r="H22" s="555">
        <f>ROUNDDOWN(H欄入力用!S22,-1)</f>
        <v>0</v>
      </c>
      <c r="I22" s="553">
        <f>ROUNDDOWN(Ｉ欄入力用!T22,-1)</f>
        <v>0</v>
      </c>
      <c r="J22" s="555">
        <f>ROUNDDOWN(Ｊ欄入力用!ST22,-1)</f>
        <v>0</v>
      </c>
      <c r="K22" s="553">
        <f>ROUNDDOWN(Ｋ欄入力用!S22,-1)</f>
        <v>0</v>
      </c>
      <c r="L22" s="156">
        <f>IF(H21="","",SUM(H21:K21))</f>
        <v>0</v>
      </c>
    </row>
    <row r="23" spans="2:12" ht="9" customHeight="1" x14ac:dyDescent="0.15">
      <c r="B23" s="640" t="s">
        <v>112</v>
      </c>
      <c r="C23" s="551" t="s">
        <v>186</v>
      </c>
      <c r="D23" s="642" t="s">
        <v>113</v>
      </c>
      <c r="E23" s="656">
        <v>21</v>
      </c>
      <c r="F23" s="658" t="s">
        <v>187</v>
      </c>
      <c r="G23" s="633" t="s">
        <v>114</v>
      </c>
      <c r="H23" s="546">
        <f>ROUNDDOWN(H欄入力用!S24,-1)</f>
        <v>0</v>
      </c>
      <c r="I23" s="544">
        <f>ROUNDDOWN(Ｉ欄入力用!S24,-1)</f>
        <v>0</v>
      </c>
      <c r="J23" s="546">
        <f>ROUNDDOWN(Ｊ欄入力用!S24,-1)</f>
        <v>0</v>
      </c>
      <c r="K23" s="544">
        <f>ROUNDDOWN(Ｋ欄入力用!S24,-1)</f>
        <v>0</v>
      </c>
      <c r="L23" s="159" t="s">
        <v>115</v>
      </c>
    </row>
    <row r="24" spans="2:12" ht="19.5" customHeight="1" x14ac:dyDescent="0.15">
      <c r="B24" s="619"/>
      <c r="C24" s="529"/>
      <c r="D24" s="643"/>
      <c r="E24" s="657"/>
      <c r="F24" s="659"/>
      <c r="G24" s="519"/>
      <c r="H24" s="547">
        <f>ROUNDDOWN(H欄入力用!S24,-1)</f>
        <v>0</v>
      </c>
      <c r="I24" s="545">
        <f>ROUNDDOWN(Ｉ欄入力用!T24,-1)</f>
        <v>0</v>
      </c>
      <c r="J24" s="547">
        <f>ROUNDDOWN(Ｊ欄入力用!ST24,-1)</f>
        <v>0</v>
      </c>
      <c r="K24" s="545">
        <f>ROUNDDOWN(Ｋ欄入力用!S24,-1)</f>
        <v>0</v>
      </c>
      <c r="L24" s="158">
        <f>IF(H23="","",SUM(H23:K23))</f>
        <v>0</v>
      </c>
    </row>
    <row r="25" spans="2:12" ht="9" customHeight="1" x14ac:dyDescent="0.15">
      <c r="B25" s="619"/>
      <c r="C25" s="529"/>
      <c r="D25" s="643"/>
      <c r="E25" s="660"/>
      <c r="F25" s="662" t="s">
        <v>188</v>
      </c>
      <c r="G25" s="519"/>
      <c r="H25" s="546">
        <f>ROUNDDOWN(H欄入力用!S26,-1)</f>
        <v>0</v>
      </c>
      <c r="I25" s="544">
        <f>ROUNDDOWN(Ｉ欄入力用!S26,-1)</f>
        <v>0</v>
      </c>
      <c r="J25" s="546">
        <f>ROUNDDOWN(Ｊ欄入力用!S26,-1)</f>
        <v>0</v>
      </c>
      <c r="K25" s="544">
        <f>ROUNDDOWN(Ｋ欄入力用!S26,-1)</f>
        <v>0</v>
      </c>
      <c r="L25" s="159" t="s">
        <v>115</v>
      </c>
    </row>
    <row r="26" spans="2:12" ht="19.5" customHeight="1" x14ac:dyDescent="0.15">
      <c r="B26" s="619"/>
      <c r="C26" s="529"/>
      <c r="D26" s="643"/>
      <c r="E26" s="661"/>
      <c r="F26" s="663"/>
      <c r="G26" s="519"/>
      <c r="H26" s="555">
        <f>ROUNDDOWN(H欄入力用!S26,-1)</f>
        <v>0</v>
      </c>
      <c r="I26" s="553">
        <f>ROUNDDOWN(Ｉ欄入力用!T26,-1)</f>
        <v>0</v>
      </c>
      <c r="J26" s="555">
        <f>ROUNDDOWN(Ｊ欄入力用!ST26,-1)</f>
        <v>0</v>
      </c>
      <c r="K26" s="553">
        <f>ROUNDDOWN(Ｋ欄入力用!S26,-1)</f>
        <v>0</v>
      </c>
      <c r="L26" s="156">
        <f>IF(H25="","",SUM(H25:K25))</f>
        <v>0</v>
      </c>
    </row>
    <row r="27" spans="2:12" ht="9" customHeight="1" x14ac:dyDescent="0.15">
      <c r="B27" s="619"/>
      <c r="C27" s="529"/>
      <c r="D27" s="643"/>
      <c r="E27" s="660"/>
      <c r="F27" s="662" t="s">
        <v>172</v>
      </c>
      <c r="G27" s="519"/>
      <c r="H27" s="547">
        <f>ROUNDDOWN(H欄入力用!S28,-1)</f>
        <v>0</v>
      </c>
      <c r="I27" s="545">
        <f>ROUNDDOWN(Ｉ欄入力用!S28,-1)</f>
        <v>0</v>
      </c>
      <c r="J27" s="547">
        <f>ROUNDDOWN(Ｊ欄入力用!S28,-1)</f>
        <v>0</v>
      </c>
      <c r="K27" s="545">
        <f>ROUNDDOWN(Ｋ欄入力用!S28,-1)</f>
        <v>0</v>
      </c>
      <c r="L27" s="157" t="s">
        <v>115</v>
      </c>
    </row>
    <row r="28" spans="2:12" ht="19.5" customHeight="1" x14ac:dyDescent="0.15">
      <c r="B28" s="641"/>
      <c r="C28" s="578"/>
      <c r="D28" s="644"/>
      <c r="E28" s="664"/>
      <c r="F28" s="665"/>
      <c r="G28" s="522"/>
      <c r="H28" s="582">
        <f>ROUNDDOWN(H欄入力用!S28,-1)</f>
        <v>0</v>
      </c>
      <c r="I28" s="579">
        <f>ROUNDDOWN(Ｉ欄入力用!T28,-1)</f>
        <v>0</v>
      </c>
      <c r="J28" s="582">
        <f>ROUNDDOWN(Ｊ欄入力用!ST28,-1)</f>
        <v>0</v>
      </c>
      <c r="K28" s="579">
        <f>ROUNDDOWN(Ｋ欄入力用!S28,-1)</f>
        <v>0</v>
      </c>
      <c r="L28" s="160">
        <f>IF(H27="","",SUM(H27:K27))</f>
        <v>0</v>
      </c>
    </row>
    <row r="29" spans="2:12" ht="9" customHeight="1" x14ac:dyDescent="0.15">
      <c r="B29" s="650" t="s">
        <v>116</v>
      </c>
      <c r="C29" s="651"/>
      <c r="D29" s="651"/>
      <c r="E29" s="651"/>
      <c r="F29" s="652"/>
      <c r="G29" s="572" t="s">
        <v>117</v>
      </c>
      <c r="H29" s="161"/>
      <c r="I29" s="162"/>
      <c r="J29" s="161"/>
      <c r="K29" s="163"/>
      <c r="L29" s="164" t="s">
        <v>118</v>
      </c>
    </row>
    <row r="30" spans="2:12" ht="9" customHeight="1" x14ac:dyDescent="0.15">
      <c r="B30" s="653"/>
      <c r="C30" s="654"/>
      <c r="D30" s="654"/>
      <c r="E30" s="654"/>
      <c r="F30" s="655"/>
      <c r="G30" s="529"/>
      <c r="H30" s="547">
        <f>IF(H13+H15+H19=0,0,H13+H15+H19)</f>
        <v>0</v>
      </c>
      <c r="I30" s="545">
        <f>IF(I13+I15+I19=0,0,I13+I15+I19)</f>
        <v>0</v>
      </c>
      <c r="J30" s="547">
        <f>IF(J13+J15+J19=0,0,J13+J15+J19)</f>
        <v>0</v>
      </c>
      <c r="K30" s="646">
        <f>IF(K13+K15+K19=0,0,K13+K15+K19)</f>
        <v>0</v>
      </c>
      <c r="L30" s="563">
        <f t="shared" ref="L30:L31" si="0">IF(H30="","",SUM(H30:K30))</f>
        <v>0</v>
      </c>
    </row>
    <row r="31" spans="2:12" ht="13.5" customHeight="1" x14ac:dyDescent="0.15">
      <c r="B31" s="648" t="s">
        <v>119</v>
      </c>
      <c r="C31" s="649"/>
      <c r="D31" s="649"/>
      <c r="E31" s="649"/>
      <c r="F31" s="649"/>
      <c r="G31" s="578"/>
      <c r="H31" s="582"/>
      <c r="I31" s="579"/>
      <c r="J31" s="582"/>
      <c r="K31" s="647"/>
      <c r="L31" s="575" t="str">
        <f t="shared" si="0"/>
        <v/>
      </c>
    </row>
    <row r="32" spans="2:12" ht="9" customHeight="1" x14ac:dyDescent="0.15">
      <c r="B32" s="650" t="s">
        <v>120</v>
      </c>
      <c r="C32" s="651"/>
      <c r="D32" s="651"/>
      <c r="E32" s="651"/>
      <c r="F32" s="652"/>
      <c r="G32" s="572" t="s">
        <v>121</v>
      </c>
      <c r="H32" s="165"/>
      <c r="I32" s="166"/>
      <c r="J32" s="165"/>
      <c r="K32" s="167"/>
      <c r="L32" s="168" t="s">
        <v>122</v>
      </c>
    </row>
    <row r="33" spans="2:12" ht="9" customHeight="1" x14ac:dyDescent="0.15">
      <c r="B33" s="653"/>
      <c r="C33" s="654"/>
      <c r="D33" s="654"/>
      <c r="E33" s="654"/>
      <c r="F33" s="655"/>
      <c r="G33" s="529"/>
      <c r="H33" s="547">
        <f>IF(H8+H9+H11+H17+H21+H23+H25+H27=0,0,H8+H9+H11+H17+H21+H23+H25+H27)</f>
        <v>0</v>
      </c>
      <c r="I33" s="545">
        <f>IF(I8+I9+I11+I17+I21+I23+I25+I27=0,0,I8+I9+I11+I17+I21+I23+I25+I27)</f>
        <v>0</v>
      </c>
      <c r="J33" s="547">
        <f>IF(J8+J9+J11+J17+J21+J23+J25+J27=0,0,J8+J9+J11+J17+J21+J23+J25+J27)</f>
        <v>0</v>
      </c>
      <c r="K33" s="646">
        <f>IF(K8+K9+K11+K17+K21+K23+K25+K27=0,0,K8+K9+K11+K17+K21+K23+K25+K27)</f>
        <v>0</v>
      </c>
      <c r="L33" s="563">
        <f t="shared" ref="L33:L34" si="1">IF(H33="","",SUM(H33:K33))</f>
        <v>0</v>
      </c>
    </row>
    <row r="34" spans="2:12" ht="13.5" customHeight="1" x14ac:dyDescent="0.15">
      <c r="B34" s="648" t="s">
        <v>123</v>
      </c>
      <c r="C34" s="649"/>
      <c r="D34" s="649"/>
      <c r="E34" s="649"/>
      <c r="F34" s="649"/>
      <c r="G34" s="578"/>
      <c r="H34" s="582"/>
      <c r="I34" s="579"/>
      <c r="J34" s="582"/>
      <c r="K34" s="647"/>
      <c r="L34" s="575" t="str">
        <f t="shared" si="1"/>
        <v/>
      </c>
    </row>
    <row r="35" spans="2:12" ht="13.5" customHeight="1" x14ac:dyDescent="0.15">
      <c r="B35" s="12" t="s">
        <v>124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2:12" ht="13.5" customHeight="1" x14ac:dyDescent="0.15">
      <c r="B36" s="14" t="s">
        <v>173</v>
      </c>
    </row>
    <row r="37" spans="2:12" ht="15" customHeight="1" x14ac:dyDescent="0.15">
      <c r="B37" s="14" t="s">
        <v>125</v>
      </c>
    </row>
  </sheetData>
  <mergeCells count="93">
    <mergeCell ref="E23:E24"/>
    <mergeCell ref="F23:F24"/>
    <mergeCell ref="E25:E26"/>
    <mergeCell ref="F25:F26"/>
    <mergeCell ref="E27:E28"/>
    <mergeCell ref="F27:F28"/>
    <mergeCell ref="K30:K31"/>
    <mergeCell ref="L30:L31"/>
    <mergeCell ref="B31:F31"/>
    <mergeCell ref="B32:F33"/>
    <mergeCell ref="G32:G34"/>
    <mergeCell ref="H33:H34"/>
    <mergeCell ref="I33:I34"/>
    <mergeCell ref="J33:J34"/>
    <mergeCell ref="K33:K34"/>
    <mergeCell ref="L33:L34"/>
    <mergeCell ref="B34:F34"/>
    <mergeCell ref="B29:F30"/>
    <mergeCell ref="G29:G31"/>
    <mergeCell ref="H30:H31"/>
    <mergeCell ref="I30:I31"/>
    <mergeCell ref="J30:J31"/>
    <mergeCell ref="I25:I26"/>
    <mergeCell ref="J25:J26"/>
    <mergeCell ref="K25:K26"/>
    <mergeCell ref="H27:H28"/>
    <mergeCell ref="I27:I28"/>
    <mergeCell ref="J27:J28"/>
    <mergeCell ref="K27:K28"/>
    <mergeCell ref="J21:J22"/>
    <mergeCell ref="K21:K22"/>
    <mergeCell ref="B23:B28"/>
    <mergeCell ref="C23:C28"/>
    <mergeCell ref="D23:D28"/>
    <mergeCell ref="G23:G28"/>
    <mergeCell ref="H23:H24"/>
    <mergeCell ref="I23:I24"/>
    <mergeCell ref="J23:J24"/>
    <mergeCell ref="B17:B22"/>
    <mergeCell ref="C21:F22"/>
    <mergeCell ref="G21:G22"/>
    <mergeCell ref="H21:H22"/>
    <mergeCell ref="I21:I22"/>
    <mergeCell ref="K23:K24"/>
    <mergeCell ref="H25:H26"/>
    <mergeCell ref="K17:K18"/>
    <mergeCell ref="C19:F20"/>
    <mergeCell ref="G19:G20"/>
    <mergeCell ref="H19:H20"/>
    <mergeCell ref="I19:I20"/>
    <mergeCell ref="J19:J20"/>
    <mergeCell ref="K19:K20"/>
    <mergeCell ref="C17:F18"/>
    <mergeCell ref="G17:G18"/>
    <mergeCell ref="H17:H18"/>
    <mergeCell ref="I17:I18"/>
    <mergeCell ref="J17:J18"/>
    <mergeCell ref="H13:H14"/>
    <mergeCell ref="I13:I14"/>
    <mergeCell ref="J13:J14"/>
    <mergeCell ref="K13:K14"/>
    <mergeCell ref="F15:F16"/>
    <mergeCell ref="G15:G16"/>
    <mergeCell ref="H15:H16"/>
    <mergeCell ref="I15:I16"/>
    <mergeCell ref="J15:J16"/>
    <mergeCell ref="K15:K16"/>
    <mergeCell ref="H9:H10"/>
    <mergeCell ref="I9:I10"/>
    <mergeCell ref="J9:J10"/>
    <mergeCell ref="K9:K10"/>
    <mergeCell ref="D11:F12"/>
    <mergeCell ref="G11:G12"/>
    <mergeCell ref="H11:H12"/>
    <mergeCell ref="I11:I12"/>
    <mergeCell ref="J11:J12"/>
    <mergeCell ref="K11:K12"/>
    <mergeCell ref="B7:B16"/>
    <mergeCell ref="C7:F8"/>
    <mergeCell ref="G7:G8"/>
    <mergeCell ref="C9:C12"/>
    <mergeCell ref="D9:F10"/>
    <mergeCell ref="G9:G10"/>
    <mergeCell ref="C13:C16"/>
    <mergeCell ref="D13:E16"/>
    <mergeCell ref="F13:F14"/>
    <mergeCell ref="G13:G14"/>
    <mergeCell ref="B2:L2"/>
    <mergeCell ref="B4:G4"/>
    <mergeCell ref="L4:L5"/>
    <mergeCell ref="B5:G5"/>
    <mergeCell ref="B6:G6"/>
    <mergeCell ref="H6:L6"/>
  </mergeCells>
  <phoneticPr fontId="3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showGridLines="0" workbookViewId="0">
      <selection activeCell="H8" sqref="H8"/>
    </sheetView>
  </sheetViews>
  <sheetFormatPr defaultRowHeight="13.5" x14ac:dyDescent="0.15"/>
  <cols>
    <col min="1" max="1" width="2.625" style="21" customWidth="1"/>
    <col min="2" max="2" width="4.125" style="21" customWidth="1"/>
    <col min="3" max="3" width="12.625" style="21" customWidth="1"/>
    <col min="4" max="4" width="4.125" style="21" customWidth="1"/>
    <col min="5" max="5" width="5.125" style="21" customWidth="1"/>
    <col min="6" max="6" width="9.625" style="21" customWidth="1"/>
    <col min="7" max="7" width="4.125" style="21" customWidth="1"/>
    <col min="8" max="18" width="7.625" style="21" customWidth="1"/>
    <col min="19" max="19" width="16.625" style="21" customWidth="1"/>
    <col min="20" max="20" width="2.625" style="21" customWidth="1"/>
    <col min="21" max="16384" width="9" style="21"/>
  </cols>
  <sheetData>
    <row r="1" spans="2:19" ht="15" customHeight="1" x14ac:dyDescent="0.15"/>
    <row r="2" spans="2:19" ht="15" customHeight="1" x14ac:dyDescent="0.15">
      <c r="B2" s="513" t="s">
        <v>83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</row>
    <row r="3" spans="2:19" ht="15" customHeight="1" x14ac:dyDescent="0.15">
      <c r="B3" s="11"/>
    </row>
    <row r="4" spans="2:19" ht="57" customHeight="1" x14ac:dyDescent="0.15">
      <c r="B4" s="608" t="s">
        <v>84</v>
      </c>
      <c r="C4" s="609"/>
      <c r="D4" s="609"/>
      <c r="E4" s="609"/>
      <c r="F4" s="609"/>
      <c r="G4" s="609"/>
      <c r="H4" s="666"/>
      <c r="I4" s="667"/>
      <c r="J4" s="667"/>
      <c r="K4" s="667"/>
      <c r="L4" s="667"/>
      <c r="M4" s="667"/>
      <c r="N4" s="667"/>
      <c r="O4" s="667"/>
      <c r="P4" s="667"/>
      <c r="Q4" s="667"/>
      <c r="R4" s="668"/>
      <c r="S4" s="610" t="s">
        <v>85</v>
      </c>
    </row>
    <row r="5" spans="2:19" ht="57" customHeight="1" thickBot="1" x14ac:dyDescent="0.2">
      <c r="B5" s="612" t="s">
        <v>86</v>
      </c>
      <c r="C5" s="613"/>
      <c r="D5" s="613"/>
      <c r="E5" s="613"/>
      <c r="F5" s="613"/>
      <c r="G5" s="613"/>
      <c r="H5" s="669"/>
      <c r="I5" s="670"/>
      <c r="J5" s="670"/>
      <c r="K5" s="670"/>
      <c r="L5" s="670"/>
      <c r="M5" s="670"/>
      <c r="N5" s="670"/>
      <c r="O5" s="670"/>
      <c r="P5" s="670"/>
      <c r="Q5" s="670"/>
      <c r="R5" s="671"/>
      <c r="S5" s="611"/>
    </row>
    <row r="6" spans="2:19" ht="18" customHeight="1" thickTop="1" thickBot="1" x14ac:dyDescent="0.2">
      <c r="B6" s="614" t="s">
        <v>87</v>
      </c>
      <c r="C6" s="615"/>
      <c r="D6" s="615"/>
      <c r="E6" s="615"/>
      <c r="F6" s="615"/>
      <c r="G6" s="616"/>
      <c r="H6" s="615" t="s">
        <v>205</v>
      </c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7"/>
    </row>
    <row r="7" spans="2:19" ht="18" customHeight="1" thickTop="1" x14ac:dyDescent="0.15">
      <c r="B7" s="618" t="s">
        <v>88</v>
      </c>
      <c r="C7" s="620" t="s">
        <v>89</v>
      </c>
      <c r="D7" s="621"/>
      <c r="E7" s="621"/>
      <c r="F7" s="622"/>
      <c r="G7" s="626" t="s">
        <v>90</v>
      </c>
      <c r="H7" s="183">
        <v>135</v>
      </c>
      <c r="I7" s="184">
        <v>250</v>
      </c>
      <c r="J7" s="183">
        <v>330</v>
      </c>
      <c r="K7" s="184">
        <v>334</v>
      </c>
      <c r="L7" s="183">
        <v>350</v>
      </c>
      <c r="M7" s="183">
        <v>500</v>
      </c>
      <c r="N7" s="185">
        <v>633</v>
      </c>
      <c r="O7" s="185">
        <v>1000</v>
      </c>
      <c r="P7" s="185">
        <v>2000</v>
      </c>
      <c r="Q7" s="185">
        <v>10000</v>
      </c>
      <c r="R7" s="186"/>
      <c r="S7" s="169" t="s">
        <v>191</v>
      </c>
    </row>
    <row r="8" spans="2:19" ht="22.5" customHeight="1" x14ac:dyDescent="0.15">
      <c r="B8" s="619"/>
      <c r="C8" s="623"/>
      <c r="D8" s="624"/>
      <c r="E8" s="624"/>
      <c r="F8" s="625"/>
      <c r="G8" s="627"/>
      <c r="H8" s="170"/>
      <c r="I8" s="171"/>
      <c r="J8" s="170"/>
      <c r="K8" s="171"/>
      <c r="L8" s="172"/>
      <c r="M8" s="170"/>
      <c r="N8" s="171"/>
      <c r="O8" s="170"/>
      <c r="P8" s="170"/>
      <c r="Q8" s="170"/>
      <c r="R8" s="173"/>
      <c r="S8" s="156">
        <f>(H7*H8)+(I7*I8)+(J7*J8)+(K7*K8)+(L7*L8)+(M7*M8)+(N7*N8)+(O7*O8)+(P7*P8)+(Q7*Q8)+(R7*R8)</f>
        <v>0</v>
      </c>
    </row>
    <row r="9" spans="2:19" ht="18" customHeight="1" x14ac:dyDescent="0.15">
      <c r="B9" s="619"/>
      <c r="C9" s="551" t="s">
        <v>93</v>
      </c>
      <c r="D9" s="319" t="s">
        <v>166</v>
      </c>
      <c r="E9" s="320"/>
      <c r="F9" s="562"/>
      <c r="G9" s="519" t="s">
        <v>94</v>
      </c>
      <c r="H9" s="187">
        <v>135</v>
      </c>
      <c r="I9" s="188">
        <v>250</v>
      </c>
      <c r="J9" s="187">
        <v>330</v>
      </c>
      <c r="K9" s="188">
        <v>334</v>
      </c>
      <c r="L9" s="187">
        <v>350</v>
      </c>
      <c r="M9" s="187">
        <v>500</v>
      </c>
      <c r="N9" s="189">
        <v>633</v>
      </c>
      <c r="O9" s="189">
        <v>1000</v>
      </c>
      <c r="P9" s="189">
        <v>2000</v>
      </c>
      <c r="Q9" s="189">
        <v>10000</v>
      </c>
      <c r="R9" s="190"/>
      <c r="S9" s="157" t="s">
        <v>192</v>
      </c>
    </row>
    <row r="10" spans="2:19" ht="21" customHeight="1" x14ac:dyDescent="0.15">
      <c r="B10" s="619"/>
      <c r="C10" s="529"/>
      <c r="D10" s="322"/>
      <c r="E10" s="323"/>
      <c r="F10" s="559"/>
      <c r="G10" s="519"/>
      <c r="H10" s="174"/>
      <c r="I10" s="175"/>
      <c r="J10" s="174"/>
      <c r="K10" s="175"/>
      <c r="L10" s="176"/>
      <c r="M10" s="174"/>
      <c r="N10" s="175"/>
      <c r="O10" s="174"/>
      <c r="P10" s="174"/>
      <c r="Q10" s="174"/>
      <c r="R10" s="175"/>
      <c r="S10" s="156">
        <f>(H9*H10)+(I9*I10)+(J9*J10)+(K9*K10)+(L9*L10)+(M9*M10)+(N9*N10)+(O9*O10)+(P9*P10)+(Q9*Q10)+(R9*R10)</f>
        <v>0</v>
      </c>
    </row>
    <row r="11" spans="2:19" ht="18" customHeight="1" x14ac:dyDescent="0.15">
      <c r="B11" s="619"/>
      <c r="C11" s="529"/>
      <c r="D11" s="319" t="s">
        <v>167</v>
      </c>
      <c r="E11" s="320"/>
      <c r="F11" s="562"/>
      <c r="G11" s="633" t="s">
        <v>96</v>
      </c>
      <c r="H11" s="187">
        <v>135</v>
      </c>
      <c r="I11" s="188">
        <v>250</v>
      </c>
      <c r="J11" s="187">
        <v>330</v>
      </c>
      <c r="K11" s="188">
        <v>334</v>
      </c>
      <c r="L11" s="187">
        <v>350</v>
      </c>
      <c r="M11" s="187">
        <v>500</v>
      </c>
      <c r="N11" s="189">
        <v>633</v>
      </c>
      <c r="O11" s="189">
        <v>1000</v>
      </c>
      <c r="P11" s="189">
        <v>2000</v>
      </c>
      <c r="Q11" s="189">
        <v>10000</v>
      </c>
      <c r="R11" s="190"/>
      <c r="S11" s="157" t="s">
        <v>192</v>
      </c>
    </row>
    <row r="12" spans="2:19" ht="21" customHeight="1" x14ac:dyDescent="0.15">
      <c r="B12" s="619"/>
      <c r="C12" s="529"/>
      <c r="D12" s="322"/>
      <c r="E12" s="323"/>
      <c r="F12" s="559"/>
      <c r="G12" s="627"/>
      <c r="H12" s="174"/>
      <c r="I12" s="175"/>
      <c r="J12" s="174"/>
      <c r="K12" s="175"/>
      <c r="L12" s="176"/>
      <c r="M12" s="174"/>
      <c r="N12" s="175"/>
      <c r="O12" s="174"/>
      <c r="P12" s="174"/>
      <c r="Q12" s="174"/>
      <c r="R12" s="175"/>
      <c r="S12" s="156">
        <f>(H11*H12)+(I11*I12)+(J11*J12)+(K11*K12)+(L11*L12)+(M11*M12)+(N11*N12)+(O11*O12)+(P11*P12)+(Q11*Q12)+(R11*R12)</f>
        <v>0</v>
      </c>
    </row>
    <row r="13" spans="2:19" ht="18" customHeight="1" x14ac:dyDescent="0.15">
      <c r="B13" s="619"/>
      <c r="C13" s="628" t="s">
        <v>126</v>
      </c>
      <c r="D13" s="436" t="s">
        <v>127</v>
      </c>
      <c r="E13" s="347"/>
      <c r="F13" s="631" t="s">
        <v>168</v>
      </c>
      <c r="G13" s="633" t="s">
        <v>98</v>
      </c>
      <c r="H13" s="187">
        <v>135</v>
      </c>
      <c r="I13" s="188">
        <v>250</v>
      </c>
      <c r="J13" s="187">
        <v>330</v>
      </c>
      <c r="K13" s="188">
        <v>334</v>
      </c>
      <c r="L13" s="187">
        <v>350</v>
      </c>
      <c r="M13" s="187">
        <v>500</v>
      </c>
      <c r="N13" s="189">
        <v>633</v>
      </c>
      <c r="O13" s="189">
        <v>1000</v>
      </c>
      <c r="P13" s="189">
        <v>2000</v>
      </c>
      <c r="Q13" s="189">
        <v>10000</v>
      </c>
      <c r="R13" s="190"/>
      <c r="S13" s="157" t="s">
        <v>192</v>
      </c>
    </row>
    <row r="14" spans="2:19" ht="21" customHeight="1" x14ac:dyDescent="0.15">
      <c r="B14" s="619"/>
      <c r="C14" s="629"/>
      <c r="D14" s="294"/>
      <c r="E14" s="295"/>
      <c r="F14" s="632"/>
      <c r="G14" s="627"/>
      <c r="H14" s="174"/>
      <c r="I14" s="175"/>
      <c r="J14" s="174"/>
      <c r="K14" s="175"/>
      <c r="L14" s="176"/>
      <c r="M14" s="174"/>
      <c r="N14" s="175"/>
      <c r="O14" s="174"/>
      <c r="P14" s="174"/>
      <c r="Q14" s="174"/>
      <c r="R14" s="175"/>
      <c r="S14" s="156">
        <f>(H13*H14)+(I13*I14)+(J13*J14)+(K13*K14)+(L13*L14)+(M13*M14)+(N13*N14)+(O13*O14)+(P13*P14)+(Q13*Q14)+(R13*R14)</f>
        <v>0</v>
      </c>
    </row>
    <row r="15" spans="2:19" ht="18" customHeight="1" x14ac:dyDescent="0.15">
      <c r="B15" s="619"/>
      <c r="C15" s="629"/>
      <c r="D15" s="294"/>
      <c r="E15" s="295"/>
      <c r="F15" s="634" t="s">
        <v>100</v>
      </c>
      <c r="G15" s="519" t="s">
        <v>101</v>
      </c>
      <c r="H15" s="187">
        <v>135</v>
      </c>
      <c r="I15" s="188">
        <v>250</v>
      </c>
      <c r="J15" s="187">
        <v>330</v>
      </c>
      <c r="K15" s="188">
        <v>334</v>
      </c>
      <c r="L15" s="187">
        <v>350</v>
      </c>
      <c r="M15" s="187">
        <v>500</v>
      </c>
      <c r="N15" s="189">
        <v>633</v>
      </c>
      <c r="O15" s="189">
        <v>1000</v>
      </c>
      <c r="P15" s="189">
        <v>2000</v>
      </c>
      <c r="Q15" s="189">
        <v>10000</v>
      </c>
      <c r="R15" s="190"/>
      <c r="S15" s="157" t="s">
        <v>192</v>
      </c>
    </row>
    <row r="16" spans="2:19" ht="21" customHeight="1" x14ac:dyDescent="0.15">
      <c r="B16" s="619"/>
      <c r="C16" s="630"/>
      <c r="D16" s="297"/>
      <c r="E16" s="298"/>
      <c r="F16" s="632"/>
      <c r="G16" s="519"/>
      <c r="H16" s="177"/>
      <c r="I16" s="178"/>
      <c r="J16" s="177"/>
      <c r="K16" s="178"/>
      <c r="L16" s="179"/>
      <c r="M16" s="177"/>
      <c r="N16" s="178"/>
      <c r="O16" s="177"/>
      <c r="P16" s="177"/>
      <c r="Q16" s="177"/>
      <c r="R16" s="178"/>
      <c r="S16" s="158">
        <f>(H15*H16)+(I15*I16)+(J15*J16)+(K15*K16)+(L15*L16)+(M15*M16)+(N15*N16)+(O15*O16)+(P15*P16)+(Q15*Q16)+(R15*R16)</f>
        <v>0</v>
      </c>
    </row>
    <row r="17" spans="2:19" ht="18" customHeight="1" x14ac:dyDescent="0.15">
      <c r="B17" s="640" t="s">
        <v>103</v>
      </c>
      <c r="C17" s="635" t="s">
        <v>104</v>
      </c>
      <c r="D17" s="636"/>
      <c r="E17" s="636"/>
      <c r="F17" s="637"/>
      <c r="G17" s="633" t="s">
        <v>105</v>
      </c>
      <c r="H17" s="191">
        <v>180</v>
      </c>
      <c r="I17" s="192">
        <v>270</v>
      </c>
      <c r="J17" s="191">
        <v>300</v>
      </c>
      <c r="K17" s="192">
        <v>500</v>
      </c>
      <c r="L17" s="193">
        <v>720</v>
      </c>
      <c r="M17" s="191">
        <v>750</v>
      </c>
      <c r="N17" s="192">
        <v>900</v>
      </c>
      <c r="O17" s="191">
        <v>1000</v>
      </c>
      <c r="P17" s="191">
        <v>1800</v>
      </c>
      <c r="Q17" s="191">
        <v>2000</v>
      </c>
      <c r="R17" s="194"/>
      <c r="S17" s="159" t="s">
        <v>192</v>
      </c>
    </row>
    <row r="18" spans="2:19" ht="21" customHeight="1" x14ac:dyDescent="0.15">
      <c r="B18" s="619"/>
      <c r="C18" s="638"/>
      <c r="D18" s="571"/>
      <c r="E18" s="571"/>
      <c r="F18" s="639"/>
      <c r="G18" s="519"/>
      <c r="H18" s="177"/>
      <c r="I18" s="178"/>
      <c r="J18" s="177"/>
      <c r="K18" s="178"/>
      <c r="L18" s="179"/>
      <c r="M18" s="177"/>
      <c r="N18" s="178"/>
      <c r="O18" s="177"/>
      <c r="P18" s="177"/>
      <c r="Q18" s="177"/>
      <c r="R18" s="178"/>
      <c r="S18" s="156">
        <f>(H17*H18)+(I17*I18)+(J17*J18)+(K17*K18)+(L17*L18)+(M17*M18)+(N17*N18)+(O17*O18)+(P17*P18)+(Q17*Q18)+(R17*R18)</f>
        <v>0</v>
      </c>
    </row>
    <row r="19" spans="2:19" ht="18" customHeight="1" x14ac:dyDescent="0.15">
      <c r="B19" s="619"/>
      <c r="C19" s="635" t="s">
        <v>169</v>
      </c>
      <c r="D19" s="636"/>
      <c r="E19" s="636"/>
      <c r="F19" s="637"/>
      <c r="G19" s="633" t="s">
        <v>107</v>
      </c>
      <c r="H19" s="191">
        <v>180</v>
      </c>
      <c r="I19" s="192">
        <v>300</v>
      </c>
      <c r="J19" s="191">
        <v>500</v>
      </c>
      <c r="K19" s="192">
        <v>720</v>
      </c>
      <c r="L19" s="193">
        <v>750</v>
      </c>
      <c r="M19" s="191">
        <v>900</v>
      </c>
      <c r="N19" s="192">
        <v>1000</v>
      </c>
      <c r="O19" s="191">
        <v>1800</v>
      </c>
      <c r="P19" s="191">
        <v>2000</v>
      </c>
      <c r="Q19" s="191"/>
      <c r="R19" s="194"/>
      <c r="S19" s="157" t="s">
        <v>192</v>
      </c>
    </row>
    <row r="20" spans="2:19" ht="21" customHeight="1" x14ac:dyDescent="0.15">
      <c r="B20" s="619"/>
      <c r="C20" s="623"/>
      <c r="D20" s="624"/>
      <c r="E20" s="624"/>
      <c r="F20" s="625"/>
      <c r="G20" s="627"/>
      <c r="H20" s="174"/>
      <c r="I20" s="175"/>
      <c r="J20" s="174"/>
      <c r="K20" s="175"/>
      <c r="L20" s="176"/>
      <c r="M20" s="174"/>
      <c r="N20" s="175"/>
      <c r="O20" s="174"/>
      <c r="P20" s="174"/>
      <c r="Q20" s="174"/>
      <c r="R20" s="175"/>
      <c r="S20" s="156">
        <f>(H19*H20)+(I19*I20)+(J19*J20)+(K19*K20)+(L19*L20)+(M19*M20)+(N19*N20)+(O19*O20)+(P19*P20)+(Q19*Q20)+(R19*R20)</f>
        <v>0</v>
      </c>
    </row>
    <row r="21" spans="2:19" ht="18" customHeight="1" x14ac:dyDescent="0.15">
      <c r="B21" s="619"/>
      <c r="C21" s="638" t="s">
        <v>109</v>
      </c>
      <c r="D21" s="571"/>
      <c r="E21" s="571"/>
      <c r="F21" s="639"/>
      <c r="G21" s="519" t="s">
        <v>110</v>
      </c>
      <c r="H21" s="191">
        <v>180</v>
      </c>
      <c r="I21" s="192">
        <v>300</v>
      </c>
      <c r="J21" s="191">
        <v>500</v>
      </c>
      <c r="K21" s="192">
        <v>720</v>
      </c>
      <c r="L21" s="193">
        <v>750</v>
      </c>
      <c r="M21" s="191">
        <v>900</v>
      </c>
      <c r="N21" s="192">
        <v>1000</v>
      </c>
      <c r="O21" s="191">
        <v>1800</v>
      </c>
      <c r="P21" s="191">
        <v>2000</v>
      </c>
      <c r="Q21" s="191"/>
      <c r="R21" s="194"/>
      <c r="S21" s="157" t="s">
        <v>192</v>
      </c>
    </row>
    <row r="22" spans="2:19" ht="21" customHeight="1" x14ac:dyDescent="0.15">
      <c r="B22" s="645"/>
      <c r="C22" s="623"/>
      <c r="D22" s="624"/>
      <c r="E22" s="624"/>
      <c r="F22" s="625"/>
      <c r="G22" s="627"/>
      <c r="H22" s="174"/>
      <c r="I22" s="175"/>
      <c r="J22" s="174"/>
      <c r="K22" s="175"/>
      <c r="L22" s="176"/>
      <c r="M22" s="174"/>
      <c r="N22" s="175"/>
      <c r="O22" s="174"/>
      <c r="P22" s="174"/>
      <c r="Q22" s="174"/>
      <c r="R22" s="175"/>
      <c r="S22" s="156">
        <f>(H21*H22)+(I21*I22)+(J21*J22)+(K21*K22)+(L21*L22)+(M21*M22)+(N21*N22)+(O21*O22)+(P21*P22)+(Q21*Q22)+(R21*R22)</f>
        <v>0</v>
      </c>
    </row>
    <row r="23" spans="2:19" ht="18" customHeight="1" x14ac:dyDescent="0.15">
      <c r="B23" s="640" t="s">
        <v>112</v>
      </c>
      <c r="C23" s="551" t="s">
        <v>128</v>
      </c>
      <c r="D23" s="642" t="s">
        <v>113</v>
      </c>
      <c r="E23" s="656">
        <v>21</v>
      </c>
      <c r="F23" s="658" t="s">
        <v>170</v>
      </c>
      <c r="G23" s="633" t="s">
        <v>114</v>
      </c>
      <c r="H23" s="191">
        <v>180</v>
      </c>
      <c r="I23" s="192">
        <v>300</v>
      </c>
      <c r="J23" s="191">
        <v>500</v>
      </c>
      <c r="K23" s="192">
        <v>720</v>
      </c>
      <c r="L23" s="193">
        <v>750</v>
      </c>
      <c r="M23" s="191">
        <v>900</v>
      </c>
      <c r="N23" s="192">
        <v>1000</v>
      </c>
      <c r="O23" s="191">
        <v>1800</v>
      </c>
      <c r="P23" s="191">
        <v>2000</v>
      </c>
      <c r="Q23" s="191"/>
      <c r="R23" s="194"/>
      <c r="S23" s="157" t="s">
        <v>192</v>
      </c>
    </row>
    <row r="24" spans="2:19" ht="19.5" customHeight="1" x14ac:dyDescent="0.15">
      <c r="B24" s="619"/>
      <c r="C24" s="529"/>
      <c r="D24" s="643"/>
      <c r="E24" s="657"/>
      <c r="F24" s="659"/>
      <c r="G24" s="519"/>
      <c r="H24" s="177"/>
      <c r="I24" s="178"/>
      <c r="J24" s="177"/>
      <c r="K24" s="178"/>
      <c r="L24" s="179"/>
      <c r="M24" s="177"/>
      <c r="N24" s="178"/>
      <c r="O24" s="177"/>
      <c r="P24" s="177"/>
      <c r="Q24" s="177"/>
      <c r="R24" s="178"/>
      <c r="S24" s="156">
        <f>(H23*H24)+(I23*I24)+(J23*J24)+(K23*K24)+(L23*L24)+(M23*M24)+(N23*N24)+(O23*O24)+(P23*P24)+(Q23*Q24)+(R23*R24)</f>
        <v>0</v>
      </c>
    </row>
    <row r="25" spans="2:19" ht="18" customHeight="1" x14ac:dyDescent="0.15">
      <c r="B25" s="619"/>
      <c r="C25" s="529"/>
      <c r="D25" s="643"/>
      <c r="E25" s="660"/>
      <c r="F25" s="662" t="s">
        <v>171</v>
      </c>
      <c r="G25" s="519"/>
      <c r="H25" s="191">
        <v>180</v>
      </c>
      <c r="I25" s="192">
        <v>300</v>
      </c>
      <c r="J25" s="191">
        <v>500</v>
      </c>
      <c r="K25" s="192">
        <v>720</v>
      </c>
      <c r="L25" s="193">
        <v>750</v>
      </c>
      <c r="M25" s="191">
        <v>900</v>
      </c>
      <c r="N25" s="192">
        <v>1000</v>
      </c>
      <c r="O25" s="191">
        <v>1800</v>
      </c>
      <c r="P25" s="191">
        <v>2000</v>
      </c>
      <c r="Q25" s="191"/>
      <c r="R25" s="194"/>
      <c r="S25" s="157" t="s">
        <v>192</v>
      </c>
    </row>
    <row r="26" spans="2:19" ht="19.5" customHeight="1" x14ac:dyDescent="0.15">
      <c r="B26" s="619"/>
      <c r="C26" s="529"/>
      <c r="D26" s="643"/>
      <c r="E26" s="661"/>
      <c r="F26" s="663"/>
      <c r="G26" s="519"/>
      <c r="H26" s="174"/>
      <c r="I26" s="175"/>
      <c r="J26" s="174"/>
      <c r="K26" s="175"/>
      <c r="L26" s="176"/>
      <c r="M26" s="174"/>
      <c r="N26" s="175"/>
      <c r="O26" s="174"/>
      <c r="P26" s="174"/>
      <c r="Q26" s="174"/>
      <c r="R26" s="175"/>
      <c r="S26" s="156">
        <f>(H25*H26)+(I25*I26)+(J25*J26)+(K25*K26)+(L25*L26)+(M25*M26)+(N25*N26)+(O25*O26)+(P25*P26)+(Q25*Q26)+(R25*R26)</f>
        <v>0</v>
      </c>
    </row>
    <row r="27" spans="2:19" ht="18" customHeight="1" x14ac:dyDescent="0.15">
      <c r="B27" s="619"/>
      <c r="C27" s="529"/>
      <c r="D27" s="643"/>
      <c r="E27" s="660"/>
      <c r="F27" s="662" t="s">
        <v>172</v>
      </c>
      <c r="G27" s="519"/>
      <c r="H27" s="191">
        <v>180</v>
      </c>
      <c r="I27" s="192">
        <v>300</v>
      </c>
      <c r="J27" s="191">
        <v>500</v>
      </c>
      <c r="K27" s="192">
        <v>720</v>
      </c>
      <c r="L27" s="193">
        <v>750</v>
      </c>
      <c r="M27" s="191">
        <v>900</v>
      </c>
      <c r="N27" s="192">
        <v>1000</v>
      </c>
      <c r="O27" s="191">
        <v>1800</v>
      </c>
      <c r="P27" s="191">
        <v>2000</v>
      </c>
      <c r="Q27" s="191"/>
      <c r="R27" s="194"/>
      <c r="S27" s="157" t="s">
        <v>192</v>
      </c>
    </row>
    <row r="28" spans="2:19" ht="19.5" customHeight="1" x14ac:dyDescent="0.15">
      <c r="B28" s="641"/>
      <c r="C28" s="578"/>
      <c r="D28" s="644"/>
      <c r="E28" s="664"/>
      <c r="F28" s="665"/>
      <c r="G28" s="522"/>
      <c r="H28" s="180"/>
      <c r="I28" s="181"/>
      <c r="J28" s="180"/>
      <c r="K28" s="181"/>
      <c r="L28" s="182"/>
      <c r="M28" s="180"/>
      <c r="N28" s="181"/>
      <c r="O28" s="180"/>
      <c r="P28" s="180"/>
      <c r="Q28" s="180"/>
      <c r="R28" s="181"/>
      <c r="S28" s="160">
        <f>(H27*H28)+(I27*I28)+(J27*J28)+(K27*K28)+(L27*L28)+(M27*M28)+(N27*N28)+(O27*O28)+(P27*P28)+(Q27*Q28)+(R27*R28)</f>
        <v>0</v>
      </c>
    </row>
  </sheetData>
  <mergeCells count="39">
    <mergeCell ref="B2:S2"/>
    <mergeCell ref="B4:G4"/>
    <mergeCell ref="S4:S5"/>
    <mergeCell ref="B5:G5"/>
    <mergeCell ref="B6:G6"/>
    <mergeCell ref="H6:S6"/>
    <mergeCell ref="H4:R4"/>
    <mergeCell ref="H5:R5"/>
    <mergeCell ref="B7:B16"/>
    <mergeCell ref="C7:F8"/>
    <mergeCell ref="G7:G8"/>
    <mergeCell ref="C9:C12"/>
    <mergeCell ref="D9:F10"/>
    <mergeCell ref="G9:G10"/>
    <mergeCell ref="C13:C16"/>
    <mergeCell ref="D13:E16"/>
    <mergeCell ref="F13:F14"/>
    <mergeCell ref="G13:G14"/>
    <mergeCell ref="D11:F12"/>
    <mergeCell ref="G11:G12"/>
    <mergeCell ref="G17:G18"/>
    <mergeCell ref="C21:F22"/>
    <mergeCell ref="G21:G22"/>
    <mergeCell ref="E23:E24"/>
    <mergeCell ref="F15:F16"/>
    <mergeCell ref="G15:G16"/>
    <mergeCell ref="F23:F24"/>
    <mergeCell ref="G23:G28"/>
    <mergeCell ref="C19:F20"/>
    <mergeCell ref="G19:G20"/>
    <mergeCell ref="E27:E28"/>
    <mergeCell ref="F27:F28"/>
    <mergeCell ref="E25:E26"/>
    <mergeCell ref="F25:F26"/>
    <mergeCell ref="B23:B28"/>
    <mergeCell ref="C23:C28"/>
    <mergeCell ref="D23:D28"/>
    <mergeCell ref="B17:B22"/>
    <mergeCell ref="C17:F18"/>
  </mergeCells>
  <phoneticPr fontId="3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showGridLines="0" workbookViewId="0">
      <selection activeCell="L11" sqref="L11"/>
    </sheetView>
  </sheetViews>
  <sheetFormatPr defaultRowHeight="13.5" x14ac:dyDescent="0.15"/>
  <cols>
    <col min="1" max="1" width="2.625" style="21" customWidth="1"/>
    <col min="2" max="2" width="4.125" style="21" customWidth="1"/>
    <col min="3" max="3" width="12.625" style="21" customWidth="1"/>
    <col min="4" max="4" width="4.125" style="21" customWidth="1"/>
    <col min="5" max="5" width="5.125" style="21" customWidth="1"/>
    <col min="6" max="6" width="9.625" style="21" customWidth="1"/>
    <col min="7" max="7" width="4.125" style="21" customWidth="1"/>
    <col min="8" max="18" width="7.625" style="21" customWidth="1"/>
    <col min="19" max="19" width="16.625" style="21" customWidth="1"/>
    <col min="20" max="20" width="2.625" style="21" customWidth="1"/>
    <col min="21" max="16384" width="9" style="21"/>
  </cols>
  <sheetData>
    <row r="1" spans="2:19" ht="15" customHeight="1" x14ac:dyDescent="0.15"/>
    <row r="2" spans="2:19" ht="15" customHeight="1" x14ac:dyDescent="0.15">
      <c r="B2" s="513" t="s">
        <v>83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</row>
    <row r="3" spans="2:19" ht="15" customHeight="1" x14ac:dyDescent="0.15">
      <c r="B3" s="11"/>
    </row>
    <row r="4" spans="2:19" ht="57" customHeight="1" x14ac:dyDescent="0.15">
      <c r="B4" s="608" t="s">
        <v>84</v>
      </c>
      <c r="C4" s="609"/>
      <c r="D4" s="609"/>
      <c r="E4" s="609"/>
      <c r="F4" s="609"/>
      <c r="G4" s="609"/>
      <c r="H4" s="666"/>
      <c r="I4" s="667"/>
      <c r="J4" s="667"/>
      <c r="K4" s="667"/>
      <c r="L4" s="667"/>
      <c r="M4" s="667"/>
      <c r="N4" s="667"/>
      <c r="O4" s="667"/>
      <c r="P4" s="667"/>
      <c r="Q4" s="667"/>
      <c r="R4" s="668"/>
      <c r="S4" s="610" t="s">
        <v>85</v>
      </c>
    </row>
    <row r="5" spans="2:19" ht="57" customHeight="1" thickBot="1" x14ac:dyDescent="0.2">
      <c r="B5" s="612" t="s">
        <v>86</v>
      </c>
      <c r="C5" s="613"/>
      <c r="D5" s="613"/>
      <c r="E5" s="613"/>
      <c r="F5" s="613"/>
      <c r="G5" s="613"/>
      <c r="H5" s="669"/>
      <c r="I5" s="670"/>
      <c r="J5" s="670"/>
      <c r="K5" s="670"/>
      <c r="L5" s="670"/>
      <c r="M5" s="670"/>
      <c r="N5" s="670"/>
      <c r="O5" s="670"/>
      <c r="P5" s="670"/>
      <c r="Q5" s="670"/>
      <c r="R5" s="671"/>
      <c r="S5" s="611"/>
    </row>
    <row r="6" spans="2:19" ht="18" customHeight="1" thickTop="1" thickBot="1" x14ac:dyDescent="0.2">
      <c r="B6" s="614" t="s">
        <v>87</v>
      </c>
      <c r="C6" s="615"/>
      <c r="D6" s="615"/>
      <c r="E6" s="615"/>
      <c r="F6" s="615"/>
      <c r="G6" s="616"/>
      <c r="H6" s="615" t="s">
        <v>190</v>
      </c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7"/>
    </row>
    <row r="7" spans="2:19" ht="18" customHeight="1" thickTop="1" x14ac:dyDescent="0.15">
      <c r="B7" s="618" t="s">
        <v>88</v>
      </c>
      <c r="C7" s="620" t="s">
        <v>89</v>
      </c>
      <c r="D7" s="621"/>
      <c r="E7" s="621"/>
      <c r="F7" s="622"/>
      <c r="G7" s="626" t="s">
        <v>90</v>
      </c>
      <c r="H7" s="183">
        <v>135</v>
      </c>
      <c r="I7" s="184">
        <v>250</v>
      </c>
      <c r="J7" s="183">
        <v>330</v>
      </c>
      <c r="K7" s="184">
        <v>334</v>
      </c>
      <c r="L7" s="183">
        <v>350</v>
      </c>
      <c r="M7" s="183">
        <v>500</v>
      </c>
      <c r="N7" s="185">
        <v>633</v>
      </c>
      <c r="O7" s="185">
        <v>1000</v>
      </c>
      <c r="P7" s="185">
        <v>2000</v>
      </c>
      <c r="Q7" s="185">
        <v>10000</v>
      </c>
      <c r="R7" s="186"/>
      <c r="S7" s="169" t="s">
        <v>200</v>
      </c>
    </row>
    <row r="8" spans="2:19" ht="22.5" customHeight="1" x14ac:dyDescent="0.15">
      <c r="B8" s="619"/>
      <c r="C8" s="623"/>
      <c r="D8" s="624"/>
      <c r="E8" s="624"/>
      <c r="F8" s="625"/>
      <c r="G8" s="627"/>
      <c r="H8" s="170"/>
      <c r="I8" s="171"/>
      <c r="J8" s="170"/>
      <c r="K8" s="171"/>
      <c r="L8" s="172"/>
      <c r="M8" s="170"/>
      <c r="N8" s="171"/>
      <c r="O8" s="170"/>
      <c r="P8" s="170"/>
      <c r="Q8" s="170"/>
      <c r="R8" s="173"/>
      <c r="S8" s="156">
        <f>(H7*H8)+(I7*I8)+(J7*J8)+(K7*K8)+(L7*L8)+(M7*M8)+(N7*N8)+(O7*O8)+(P7*P8)+(Q7*Q8)+(R7*R8)</f>
        <v>0</v>
      </c>
    </row>
    <row r="9" spans="2:19" ht="18" customHeight="1" x14ac:dyDescent="0.15">
      <c r="B9" s="619"/>
      <c r="C9" s="551" t="s">
        <v>93</v>
      </c>
      <c r="D9" s="319" t="s">
        <v>166</v>
      </c>
      <c r="E9" s="320"/>
      <c r="F9" s="562"/>
      <c r="G9" s="519" t="s">
        <v>94</v>
      </c>
      <c r="H9" s="187">
        <v>135</v>
      </c>
      <c r="I9" s="188">
        <v>250</v>
      </c>
      <c r="J9" s="187">
        <v>330</v>
      </c>
      <c r="K9" s="188">
        <v>334</v>
      </c>
      <c r="L9" s="187">
        <v>350</v>
      </c>
      <c r="M9" s="187">
        <v>500</v>
      </c>
      <c r="N9" s="189">
        <v>633</v>
      </c>
      <c r="O9" s="189">
        <v>1000</v>
      </c>
      <c r="P9" s="189">
        <v>2000</v>
      </c>
      <c r="Q9" s="189">
        <v>10000</v>
      </c>
      <c r="R9" s="190"/>
      <c r="S9" s="157" t="s">
        <v>201</v>
      </c>
    </row>
    <row r="10" spans="2:19" ht="21" customHeight="1" x14ac:dyDescent="0.15">
      <c r="B10" s="619"/>
      <c r="C10" s="529"/>
      <c r="D10" s="322"/>
      <c r="E10" s="323"/>
      <c r="F10" s="559"/>
      <c r="G10" s="519"/>
      <c r="H10" s="174"/>
      <c r="I10" s="175"/>
      <c r="J10" s="174"/>
      <c r="K10" s="175"/>
      <c r="L10" s="176"/>
      <c r="M10" s="174"/>
      <c r="N10" s="175"/>
      <c r="O10" s="174"/>
      <c r="P10" s="174"/>
      <c r="Q10" s="174"/>
      <c r="R10" s="175"/>
      <c r="S10" s="156">
        <f>(H9*H10)+(I9*I10)+(J9*J10)+(K9*K10)+(L9*L10)+(M9*M10)+(N9*N10)+(O9*O10)+(P9*P10)+(Q9*Q10)+(R9*R10)</f>
        <v>0</v>
      </c>
    </row>
    <row r="11" spans="2:19" ht="18" customHeight="1" x14ac:dyDescent="0.15">
      <c r="B11" s="619"/>
      <c r="C11" s="529"/>
      <c r="D11" s="319" t="s">
        <v>167</v>
      </c>
      <c r="E11" s="320"/>
      <c r="F11" s="562"/>
      <c r="G11" s="633" t="s">
        <v>96</v>
      </c>
      <c r="H11" s="187">
        <v>135</v>
      </c>
      <c r="I11" s="188">
        <v>250</v>
      </c>
      <c r="J11" s="187">
        <v>330</v>
      </c>
      <c r="K11" s="188">
        <v>334</v>
      </c>
      <c r="L11" s="187">
        <v>350</v>
      </c>
      <c r="M11" s="187">
        <v>500</v>
      </c>
      <c r="N11" s="189">
        <v>633</v>
      </c>
      <c r="O11" s="189">
        <v>1000</v>
      </c>
      <c r="P11" s="189">
        <v>2000</v>
      </c>
      <c r="Q11" s="189">
        <v>10000</v>
      </c>
      <c r="R11" s="190"/>
      <c r="S11" s="157" t="s">
        <v>202</v>
      </c>
    </row>
    <row r="12" spans="2:19" ht="21" customHeight="1" x14ac:dyDescent="0.15">
      <c r="B12" s="619"/>
      <c r="C12" s="529"/>
      <c r="D12" s="322"/>
      <c r="E12" s="323"/>
      <c r="F12" s="559"/>
      <c r="G12" s="627"/>
      <c r="H12" s="174"/>
      <c r="I12" s="175"/>
      <c r="J12" s="174"/>
      <c r="K12" s="175"/>
      <c r="L12" s="176"/>
      <c r="M12" s="174"/>
      <c r="N12" s="175"/>
      <c r="O12" s="174"/>
      <c r="P12" s="174"/>
      <c r="Q12" s="174"/>
      <c r="R12" s="175"/>
      <c r="S12" s="156">
        <f>(H11*H12)+(I11*I12)+(J11*J12)+(K11*K12)+(L11*L12)+(M11*M12)+(N11*N12)+(O11*O12)+(P11*P12)+(Q11*Q12)+(R11*R12)</f>
        <v>0</v>
      </c>
    </row>
    <row r="13" spans="2:19" ht="18" customHeight="1" x14ac:dyDescent="0.15">
      <c r="B13" s="619"/>
      <c r="C13" s="628" t="s">
        <v>126</v>
      </c>
      <c r="D13" s="436" t="s">
        <v>127</v>
      </c>
      <c r="E13" s="347"/>
      <c r="F13" s="631" t="s">
        <v>168</v>
      </c>
      <c r="G13" s="633" t="s">
        <v>98</v>
      </c>
      <c r="H13" s="187">
        <v>135</v>
      </c>
      <c r="I13" s="188">
        <v>250</v>
      </c>
      <c r="J13" s="187">
        <v>330</v>
      </c>
      <c r="K13" s="188">
        <v>334</v>
      </c>
      <c r="L13" s="187">
        <v>350</v>
      </c>
      <c r="M13" s="187">
        <v>500</v>
      </c>
      <c r="N13" s="189">
        <v>633</v>
      </c>
      <c r="O13" s="189">
        <v>1000</v>
      </c>
      <c r="P13" s="189">
        <v>2000</v>
      </c>
      <c r="Q13" s="189">
        <v>10000</v>
      </c>
      <c r="R13" s="190"/>
      <c r="S13" s="157" t="s">
        <v>201</v>
      </c>
    </row>
    <row r="14" spans="2:19" ht="21" customHeight="1" x14ac:dyDescent="0.15">
      <c r="B14" s="619"/>
      <c r="C14" s="629"/>
      <c r="D14" s="294"/>
      <c r="E14" s="295"/>
      <c r="F14" s="632"/>
      <c r="G14" s="627"/>
      <c r="H14" s="174"/>
      <c r="I14" s="175"/>
      <c r="J14" s="174"/>
      <c r="K14" s="175"/>
      <c r="L14" s="176"/>
      <c r="M14" s="174"/>
      <c r="N14" s="175"/>
      <c r="O14" s="174"/>
      <c r="P14" s="174"/>
      <c r="Q14" s="174"/>
      <c r="R14" s="175"/>
      <c r="S14" s="156">
        <f>(H13*H14)+(I13*I14)+(J13*J14)+(K13*K14)+(L13*L14)+(M13*M14)+(N13*N14)+(O13*O14)+(P13*P14)+(Q13*Q14)+(R13*R14)</f>
        <v>0</v>
      </c>
    </row>
    <row r="15" spans="2:19" ht="18" customHeight="1" x14ac:dyDescent="0.15">
      <c r="B15" s="619"/>
      <c r="C15" s="629"/>
      <c r="D15" s="294"/>
      <c r="E15" s="295"/>
      <c r="F15" s="634" t="s">
        <v>100</v>
      </c>
      <c r="G15" s="519" t="s">
        <v>101</v>
      </c>
      <c r="H15" s="187">
        <v>135</v>
      </c>
      <c r="I15" s="188">
        <v>250</v>
      </c>
      <c r="J15" s="187">
        <v>330</v>
      </c>
      <c r="K15" s="188">
        <v>334</v>
      </c>
      <c r="L15" s="187">
        <v>350</v>
      </c>
      <c r="M15" s="187">
        <v>500</v>
      </c>
      <c r="N15" s="189">
        <v>633</v>
      </c>
      <c r="O15" s="189">
        <v>1000</v>
      </c>
      <c r="P15" s="189">
        <v>2000</v>
      </c>
      <c r="Q15" s="189">
        <v>10000</v>
      </c>
      <c r="R15" s="190"/>
      <c r="S15" s="157" t="s">
        <v>201</v>
      </c>
    </row>
    <row r="16" spans="2:19" ht="21" customHeight="1" x14ac:dyDescent="0.15">
      <c r="B16" s="619"/>
      <c r="C16" s="630"/>
      <c r="D16" s="297"/>
      <c r="E16" s="298"/>
      <c r="F16" s="632"/>
      <c r="G16" s="519"/>
      <c r="H16" s="177"/>
      <c r="I16" s="178"/>
      <c r="J16" s="177"/>
      <c r="K16" s="178"/>
      <c r="L16" s="179"/>
      <c r="M16" s="177"/>
      <c r="N16" s="178"/>
      <c r="O16" s="177"/>
      <c r="P16" s="177"/>
      <c r="Q16" s="177"/>
      <c r="R16" s="178"/>
      <c r="S16" s="158">
        <f>(H15*H16)+(I15*I16)+(J15*J16)+(K15*K16)+(L15*L16)+(M15*M16)+(N15*N16)+(O15*O16)+(P15*P16)+(Q15*Q16)+(R15*R16)</f>
        <v>0</v>
      </c>
    </row>
    <row r="17" spans="2:19" ht="18" customHeight="1" x14ac:dyDescent="0.15">
      <c r="B17" s="640" t="s">
        <v>103</v>
      </c>
      <c r="C17" s="635" t="s">
        <v>104</v>
      </c>
      <c r="D17" s="636"/>
      <c r="E17" s="636"/>
      <c r="F17" s="637"/>
      <c r="G17" s="633" t="s">
        <v>105</v>
      </c>
      <c r="H17" s="191">
        <v>180</v>
      </c>
      <c r="I17" s="192">
        <v>270</v>
      </c>
      <c r="J17" s="191">
        <v>300</v>
      </c>
      <c r="K17" s="192">
        <v>500</v>
      </c>
      <c r="L17" s="193">
        <v>720</v>
      </c>
      <c r="M17" s="191">
        <v>750</v>
      </c>
      <c r="N17" s="192">
        <v>900</v>
      </c>
      <c r="O17" s="191">
        <v>1000</v>
      </c>
      <c r="P17" s="191">
        <v>1800</v>
      </c>
      <c r="Q17" s="191">
        <v>2000</v>
      </c>
      <c r="R17" s="194"/>
      <c r="S17" s="159" t="s">
        <v>203</v>
      </c>
    </row>
    <row r="18" spans="2:19" ht="21" customHeight="1" x14ac:dyDescent="0.15">
      <c r="B18" s="619"/>
      <c r="C18" s="638"/>
      <c r="D18" s="571"/>
      <c r="E18" s="571"/>
      <c r="F18" s="639"/>
      <c r="G18" s="519"/>
      <c r="H18" s="177"/>
      <c r="I18" s="178"/>
      <c r="J18" s="177"/>
      <c r="K18" s="178"/>
      <c r="L18" s="179"/>
      <c r="M18" s="177"/>
      <c r="N18" s="178"/>
      <c r="O18" s="177"/>
      <c r="P18" s="177"/>
      <c r="Q18" s="177"/>
      <c r="R18" s="178"/>
      <c r="S18" s="156">
        <f>(H17*H18)+(I17*I18)+(J17*J18)+(K17*K18)+(L17*L18)+(M17*M18)+(N17*N18)+(O17*O18)+(P17*P18)+(Q17*Q18)+(R17*R18)</f>
        <v>0</v>
      </c>
    </row>
    <row r="19" spans="2:19" ht="18" customHeight="1" x14ac:dyDescent="0.15">
      <c r="B19" s="619"/>
      <c r="C19" s="635" t="s">
        <v>169</v>
      </c>
      <c r="D19" s="636"/>
      <c r="E19" s="636"/>
      <c r="F19" s="637"/>
      <c r="G19" s="633" t="s">
        <v>107</v>
      </c>
      <c r="H19" s="191">
        <v>180</v>
      </c>
      <c r="I19" s="192">
        <v>300</v>
      </c>
      <c r="J19" s="191">
        <v>500</v>
      </c>
      <c r="K19" s="192">
        <v>720</v>
      </c>
      <c r="L19" s="193">
        <v>750</v>
      </c>
      <c r="M19" s="191">
        <v>900</v>
      </c>
      <c r="N19" s="192">
        <v>1000</v>
      </c>
      <c r="O19" s="191">
        <v>1800</v>
      </c>
      <c r="P19" s="191">
        <v>2000</v>
      </c>
      <c r="Q19" s="191"/>
      <c r="R19" s="194"/>
      <c r="S19" s="157" t="s">
        <v>201</v>
      </c>
    </row>
    <row r="20" spans="2:19" ht="21" customHeight="1" x14ac:dyDescent="0.15">
      <c r="B20" s="619"/>
      <c r="C20" s="623"/>
      <c r="D20" s="624"/>
      <c r="E20" s="624"/>
      <c r="F20" s="625"/>
      <c r="G20" s="627"/>
      <c r="H20" s="174"/>
      <c r="I20" s="175"/>
      <c r="J20" s="174"/>
      <c r="K20" s="175"/>
      <c r="L20" s="176"/>
      <c r="M20" s="174"/>
      <c r="N20" s="175"/>
      <c r="O20" s="174"/>
      <c r="P20" s="174"/>
      <c r="Q20" s="174"/>
      <c r="R20" s="175"/>
      <c r="S20" s="156">
        <f>(H19*H20)+(I19*I20)+(J19*J20)+(K19*K20)+(L19*L20)+(M19*M20)+(N19*N20)+(O19*O20)+(P19*P20)+(Q19*Q20)+(R19*R20)</f>
        <v>0</v>
      </c>
    </row>
    <row r="21" spans="2:19" ht="18" customHeight="1" x14ac:dyDescent="0.15">
      <c r="B21" s="619"/>
      <c r="C21" s="638" t="s">
        <v>109</v>
      </c>
      <c r="D21" s="571"/>
      <c r="E21" s="571"/>
      <c r="F21" s="639"/>
      <c r="G21" s="519" t="s">
        <v>110</v>
      </c>
      <c r="H21" s="191">
        <v>180</v>
      </c>
      <c r="I21" s="192">
        <v>300</v>
      </c>
      <c r="J21" s="191">
        <v>500</v>
      </c>
      <c r="K21" s="192">
        <v>720</v>
      </c>
      <c r="L21" s="193">
        <v>750</v>
      </c>
      <c r="M21" s="191">
        <v>900</v>
      </c>
      <c r="N21" s="192">
        <v>1000</v>
      </c>
      <c r="O21" s="191">
        <v>1800</v>
      </c>
      <c r="P21" s="191">
        <v>2000</v>
      </c>
      <c r="Q21" s="191"/>
      <c r="R21" s="194"/>
      <c r="S21" s="157" t="s">
        <v>204</v>
      </c>
    </row>
    <row r="22" spans="2:19" ht="21" customHeight="1" x14ac:dyDescent="0.15">
      <c r="B22" s="645"/>
      <c r="C22" s="623"/>
      <c r="D22" s="624"/>
      <c r="E22" s="624"/>
      <c r="F22" s="625"/>
      <c r="G22" s="627"/>
      <c r="H22" s="174"/>
      <c r="I22" s="175"/>
      <c r="J22" s="174"/>
      <c r="K22" s="175"/>
      <c r="L22" s="176"/>
      <c r="M22" s="174"/>
      <c r="N22" s="175"/>
      <c r="O22" s="174"/>
      <c r="P22" s="174"/>
      <c r="Q22" s="174"/>
      <c r="R22" s="175"/>
      <c r="S22" s="156">
        <f>(H21*H22)+(I21*I22)+(J21*J22)+(K21*K22)+(L21*L22)+(M21*M22)+(N21*N22)+(O21*O22)+(P21*P22)+(Q21*Q22)+(R21*R22)</f>
        <v>0</v>
      </c>
    </row>
    <row r="23" spans="2:19" ht="18" customHeight="1" x14ac:dyDescent="0.15">
      <c r="B23" s="640" t="s">
        <v>112</v>
      </c>
      <c r="C23" s="551" t="s">
        <v>128</v>
      </c>
      <c r="D23" s="642" t="s">
        <v>113</v>
      </c>
      <c r="E23" s="656">
        <v>21</v>
      </c>
      <c r="F23" s="658" t="s">
        <v>170</v>
      </c>
      <c r="G23" s="633" t="s">
        <v>114</v>
      </c>
      <c r="H23" s="191">
        <v>180</v>
      </c>
      <c r="I23" s="192">
        <v>300</v>
      </c>
      <c r="J23" s="191">
        <v>500</v>
      </c>
      <c r="K23" s="192">
        <v>720</v>
      </c>
      <c r="L23" s="193">
        <v>750</v>
      </c>
      <c r="M23" s="191">
        <v>900</v>
      </c>
      <c r="N23" s="192">
        <v>1000</v>
      </c>
      <c r="O23" s="191">
        <v>1800</v>
      </c>
      <c r="P23" s="191">
        <v>2000</v>
      </c>
      <c r="Q23" s="191"/>
      <c r="R23" s="194"/>
      <c r="S23" s="157" t="s">
        <v>201</v>
      </c>
    </row>
    <row r="24" spans="2:19" ht="19.5" customHeight="1" x14ac:dyDescent="0.15">
      <c r="B24" s="619"/>
      <c r="C24" s="529"/>
      <c r="D24" s="643"/>
      <c r="E24" s="657"/>
      <c r="F24" s="659"/>
      <c r="G24" s="519"/>
      <c r="H24" s="177"/>
      <c r="I24" s="178"/>
      <c r="J24" s="177"/>
      <c r="K24" s="178"/>
      <c r="L24" s="179"/>
      <c r="M24" s="177"/>
      <c r="N24" s="178"/>
      <c r="O24" s="177"/>
      <c r="P24" s="177"/>
      <c r="Q24" s="177"/>
      <c r="R24" s="178"/>
      <c r="S24" s="156">
        <f>(H23*H24)+(I23*I24)+(J23*J24)+(K23*K24)+(L23*L24)+(M23*M24)+(N23*N24)+(O23*O24)+(P23*P24)+(Q23*Q24)+(R23*R24)</f>
        <v>0</v>
      </c>
    </row>
    <row r="25" spans="2:19" ht="18" customHeight="1" x14ac:dyDescent="0.15">
      <c r="B25" s="619"/>
      <c r="C25" s="529"/>
      <c r="D25" s="643"/>
      <c r="E25" s="660"/>
      <c r="F25" s="662" t="s">
        <v>171</v>
      </c>
      <c r="G25" s="519"/>
      <c r="H25" s="191">
        <v>180</v>
      </c>
      <c r="I25" s="192">
        <v>300</v>
      </c>
      <c r="J25" s="191">
        <v>500</v>
      </c>
      <c r="K25" s="192">
        <v>720</v>
      </c>
      <c r="L25" s="193">
        <v>750</v>
      </c>
      <c r="M25" s="191">
        <v>900</v>
      </c>
      <c r="N25" s="192">
        <v>1000</v>
      </c>
      <c r="O25" s="191">
        <v>1800</v>
      </c>
      <c r="P25" s="191">
        <v>2000</v>
      </c>
      <c r="Q25" s="191"/>
      <c r="R25" s="194"/>
      <c r="S25" s="157" t="s">
        <v>203</v>
      </c>
    </row>
    <row r="26" spans="2:19" ht="19.5" customHeight="1" x14ac:dyDescent="0.15">
      <c r="B26" s="619"/>
      <c r="C26" s="529"/>
      <c r="D26" s="643"/>
      <c r="E26" s="661"/>
      <c r="F26" s="663"/>
      <c r="G26" s="519"/>
      <c r="H26" s="174"/>
      <c r="I26" s="175"/>
      <c r="J26" s="174"/>
      <c r="K26" s="175"/>
      <c r="L26" s="176"/>
      <c r="M26" s="174"/>
      <c r="N26" s="175"/>
      <c r="O26" s="174"/>
      <c r="P26" s="174"/>
      <c r="Q26" s="174"/>
      <c r="R26" s="175"/>
      <c r="S26" s="156">
        <f>(H25*H26)+(I25*I26)+(J25*J26)+(K25*K26)+(L25*L26)+(M25*M26)+(N25*N26)+(O25*O26)+(P25*P26)+(Q25*Q26)+(R25*R26)</f>
        <v>0</v>
      </c>
    </row>
    <row r="27" spans="2:19" ht="18" customHeight="1" x14ac:dyDescent="0.15">
      <c r="B27" s="619"/>
      <c r="C27" s="529"/>
      <c r="D27" s="643"/>
      <c r="E27" s="660"/>
      <c r="F27" s="662" t="s">
        <v>172</v>
      </c>
      <c r="G27" s="519"/>
      <c r="H27" s="191">
        <v>180</v>
      </c>
      <c r="I27" s="192">
        <v>300</v>
      </c>
      <c r="J27" s="191">
        <v>500</v>
      </c>
      <c r="K27" s="192">
        <v>720</v>
      </c>
      <c r="L27" s="193">
        <v>750</v>
      </c>
      <c r="M27" s="191">
        <v>900</v>
      </c>
      <c r="N27" s="192">
        <v>1000</v>
      </c>
      <c r="O27" s="191">
        <v>1800</v>
      </c>
      <c r="P27" s="191">
        <v>2000</v>
      </c>
      <c r="Q27" s="191"/>
      <c r="R27" s="194"/>
      <c r="S27" s="157" t="s">
        <v>201</v>
      </c>
    </row>
    <row r="28" spans="2:19" ht="19.5" customHeight="1" x14ac:dyDescent="0.15">
      <c r="B28" s="641"/>
      <c r="C28" s="578"/>
      <c r="D28" s="644"/>
      <c r="E28" s="664"/>
      <c r="F28" s="665"/>
      <c r="G28" s="522"/>
      <c r="H28" s="180"/>
      <c r="I28" s="181"/>
      <c r="J28" s="180"/>
      <c r="K28" s="181"/>
      <c r="L28" s="182"/>
      <c r="M28" s="180"/>
      <c r="N28" s="181"/>
      <c r="O28" s="180"/>
      <c r="P28" s="180"/>
      <c r="Q28" s="180"/>
      <c r="R28" s="181"/>
      <c r="S28" s="160">
        <f>(H27*H28)+(I27*I28)+(J27*J28)+(K27*K28)+(L27*L28)+(M27*M28)+(N27*N28)+(O27*O28)+(P27*P28)+(Q27*Q28)+(R27*R28)</f>
        <v>0</v>
      </c>
    </row>
  </sheetData>
  <mergeCells count="39">
    <mergeCell ref="B23:B28"/>
    <mergeCell ref="C23:C28"/>
    <mergeCell ref="D23:D28"/>
    <mergeCell ref="E23:E24"/>
    <mergeCell ref="F23:F24"/>
    <mergeCell ref="G23:G28"/>
    <mergeCell ref="E25:E26"/>
    <mergeCell ref="F25:F26"/>
    <mergeCell ref="E27:E28"/>
    <mergeCell ref="F27:F28"/>
    <mergeCell ref="B17:B22"/>
    <mergeCell ref="C17:F18"/>
    <mergeCell ref="G17:G18"/>
    <mergeCell ref="C19:F20"/>
    <mergeCell ref="G19:G20"/>
    <mergeCell ref="C21:F22"/>
    <mergeCell ref="G21:G22"/>
    <mergeCell ref="B6:G6"/>
    <mergeCell ref="H6:S6"/>
    <mergeCell ref="B7:B16"/>
    <mergeCell ref="C7:F8"/>
    <mergeCell ref="G7:G8"/>
    <mergeCell ref="C9:C12"/>
    <mergeCell ref="D9:F10"/>
    <mergeCell ref="G9:G10"/>
    <mergeCell ref="D11:F12"/>
    <mergeCell ref="G11:G12"/>
    <mergeCell ref="C13:C16"/>
    <mergeCell ref="D13:E16"/>
    <mergeCell ref="F13:F14"/>
    <mergeCell ref="G13:G14"/>
    <mergeCell ref="F15:F16"/>
    <mergeCell ref="G15:G16"/>
    <mergeCell ref="B2:S2"/>
    <mergeCell ref="B4:G4"/>
    <mergeCell ref="H4:R4"/>
    <mergeCell ref="S4:S5"/>
    <mergeCell ref="B5:G5"/>
    <mergeCell ref="H5:R5"/>
  </mergeCells>
  <phoneticPr fontId="3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showGridLines="0" topLeftCell="A4" workbookViewId="0">
      <selection activeCell="C7" sqref="C7:F8"/>
    </sheetView>
  </sheetViews>
  <sheetFormatPr defaultRowHeight="13.5" x14ac:dyDescent="0.15"/>
  <cols>
    <col min="1" max="1" width="2.625" style="21" customWidth="1"/>
    <col min="2" max="2" width="4.125" style="21" customWidth="1"/>
    <col min="3" max="3" width="12.625" style="21" customWidth="1"/>
    <col min="4" max="4" width="4.125" style="21" customWidth="1"/>
    <col min="5" max="5" width="5.125" style="21" customWidth="1"/>
    <col min="6" max="6" width="9.625" style="21" customWidth="1"/>
    <col min="7" max="7" width="4.125" style="21" customWidth="1"/>
    <col min="8" max="18" width="7.625" style="21" customWidth="1"/>
    <col min="19" max="19" width="16.625" style="21" customWidth="1"/>
    <col min="20" max="20" width="2.625" style="21" customWidth="1"/>
    <col min="21" max="16384" width="9" style="21"/>
  </cols>
  <sheetData>
    <row r="1" spans="2:19" ht="15" customHeight="1" x14ac:dyDescent="0.15"/>
    <row r="2" spans="2:19" ht="15" customHeight="1" x14ac:dyDescent="0.15">
      <c r="B2" s="513" t="s">
        <v>83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</row>
    <row r="3" spans="2:19" ht="15" customHeight="1" x14ac:dyDescent="0.15">
      <c r="B3" s="11"/>
    </row>
    <row r="4" spans="2:19" ht="57" customHeight="1" x14ac:dyDescent="0.15">
      <c r="B4" s="608" t="s">
        <v>84</v>
      </c>
      <c r="C4" s="609"/>
      <c r="D4" s="609"/>
      <c r="E4" s="609"/>
      <c r="F4" s="609"/>
      <c r="G4" s="609"/>
      <c r="H4" s="666"/>
      <c r="I4" s="667"/>
      <c r="J4" s="667"/>
      <c r="K4" s="667"/>
      <c r="L4" s="667"/>
      <c r="M4" s="667"/>
      <c r="N4" s="667"/>
      <c r="O4" s="667"/>
      <c r="P4" s="667"/>
      <c r="Q4" s="667"/>
      <c r="R4" s="668"/>
      <c r="S4" s="610" t="s">
        <v>85</v>
      </c>
    </row>
    <row r="5" spans="2:19" ht="57" customHeight="1" thickBot="1" x14ac:dyDescent="0.2">
      <c r="B5" s="612" t="s">
        <v>86</v>
      </c>
      <c r="C5" s="613"/>
      <c r="D5" s="613"/>
      <c r="E5" s="613"/>
      <c r="F5" s="613"/>
      <c r="G5" s="613"/>
      <c r="H5" s="669"/>
      <c r="I5" s="670"/>
      <c r="J5" s="670"/>
      <c r="K5" s="670"/>
      <c r="L5" s="670"/>
      <c r="M5" s="670"/>
      <c r="N5" s="670"/>
      <c r="O5" s="670"/>
      <c r="P5" s="670"/>
      <c r="Q5" s="670"/>
      <c r="R5" s="671"/>
      <c r="S5" s="611"/>
    </row>
    <row r="6" spans="2:19" ht="18" customHeight="1" thickTop="1" thickBot="1" x14ac:dyDescent="0.2">
      <c r="B6" s="614" t="s">
        <v>87</v>
      </c>
      <c r="C6" s="615"/>
      <c r="D6" s="615"/>
      <c r="E6" s="615"/>
      <c r="F6" s="615"/>
      <c r="G6" s="616"/>
      <c r="H6" s="615" t="s">
        <v>190</v>
      </c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7"/>
    </row>
    <row r="7" spans="2:19" ht="18" customHeight="1" thickTop="1" x14ac:dyDescent="0.15">
      <c r="B7" s="618" t="s">
        <v>88</v>
      </c>
      <c r="C7" s="620" t="s">
        <v>89</v>
      </c>
      <c r="D7" s="621"/>
      <c r="E7" s="621"/>
      <c r="F7" s="622"/>
      <c r="G7" s="626" t="s">
        <v>90</v>
      </c>
      <c r="H7" s="183">
        <v>135</v>
      </c>
      <c r="I7" s="184">
        <v>250</v>
      </c>
      <c r="J7" s="183">
        <v>330</v>
      </c>
      <c r="K7" s="184">
        <v>334</v>
      </c>
      <c r="L7" s="183">
        <v>350</v>
      </c>
      <c r="M7" s="183">
        <v>500</v>
      </c>
      <c r="N7" s="185">
        <v>633</v>
      </c>
      <c r="O7" s="185">
        <v>1000</v>
      </c>
      <c r="P7" s="185">
        <v>2000</v>
      </c>
      <c r="Q7" s="185">
        <v>10000</v>
      </c>
      <c r="R7" s="186"/>
      <c r="S7" s="169" t="s">
        <v>197</v>
      </c>
    </row>
    <row r="8" spans="2:19" ht="22.5" customHeight="1" x14ac:dyDescent="0.15">
      <c r="B8" s="619"/>
      <c r="C8" s="623"/>
      <c r="D8" s="624"/>
      <c r="E8" s="624"/>
      <c r="F8" s="625"/>
      <c r="G8" s="627"/>
      <c r="H8" s="170"/>
      <c r="I8" s="171"/>
      <c r="J8" s="170"/>
      <c r="K8" s="171"/>
      <c r="L8" s="172"/>
      <c r="M8" s="170"/>
      <c r="N8" s="171"/>
      <c r="O8" s="170"/>
      <c r="P8" s="170"/>
      <c r="Q8" s="170"/>
      <c r="R8" s="173"/>
      <c r="S8" s="156">
        <f>(H7*H8)+(I7*I8)+(J7*J8)+(K7*K8)+(L7*L8)+(M7*M8)+(N7*N8)+(O7*O8)+(P7*P8)+(Q7*Q8)+(R7*R8)</f>
        <v>0</v>
      </c>
    </row>
    <row r="9" spans="2:19" ht="18" customHeight="1" x14ac:dyDescent="0.15">
      <c r="B9" s="619"/>
      <c r="C9" s="551" t="s">
        <v>93</v>
      </c>
      <c r="D9" s="319" t="s">
        <v>166</v>
      </c>
      <c r="E9" s="320"/>
      <c r="F9" s="562"/>
      <c r="G9" s="519" t="s">
        <v>94</v>
      </c>
      <c r="H9" s="187">
        <v>135</v>
      </c>
      <c r="I9" s="188">
        <v>250</v>
      </c>
      <c r="J9" s="187">
        <v>330</v>
      </c>
      <c r="K9" s="188">
        <v>334</v>
      </c>
      <c r="L9" s="187">
        <v>350</v>
      </c>
      <c r="M9" s="187">
        <v>500</v>
      </c>
      <c r="N9" s="189">
        <v>633</v>
      </c>
      <c r="O9" s="189">
        <v>1000</v>
      </c>
      <c r="P9" s="189">
        <v>2000</v>
      </c>
      <c r="Q9" s="189">
        <v>10000</v>
      </c>
      <c r="R9" s="190"/>
      <c r="S9" s="157" t="s">
        <v>198</v>
      </c>
    </row>
    <row r="10" spans="2:19" ht="21" customHeight="1" x14ac:dyDescent="0.15">
      <c r="B10" s="619"/>
      <c r="C10" s="529"/>
      <c r="D10" s="322"/>
      <c r="E10" s="323"/>
      <c r="F10" s="559"/>
      <c r="G10" s="519"/>
      <c r="H10" s="174"/>
      <c r="I10" s="175"/>
      <c r="J10" s="174"/>
      <c r="K10" s="175"/>
      <c r="L10" s="176"/>
      <c r="M10" s="174"/>
      <c r="N10" s="175"/>
      <c r="O10" s="174"/>
      <c r="P10" s="174"/>
      <c r="Q10" s="174"/>
      <c r="R10" s="175"/>
      <c r="S10" s="156">
        <f>(H9*H10)+(I9*I10)+(J9*J10)+(K9*K10)+(L9*L10)+(M9*M10)+(N9*N10)+(O9*O10)+(P9*P10)+(Q9*Q10)+(R9*R10)</f>
        <v>0</v>
      </c>
    </row>
    <row r="11" spans="2:19" ht="18" customHeight="1" x14ac:dyDescent="0.15">
      <c r="B11" s="619"/>
      <c r="C11" s="529"/>
      <c r="D11" s="319" t="s">
        <v>167</v>
      </c>
      <c r="E11" s="320"/>
      <c r="F11" s="562"/>
      <c r="G11" s="633" t="s">
        <v>96</v>
      </c>
      <c r="H11" s="187">
        <v>135</v>
      </c>
      <c r="I11" s="188">
        <v>250</v>
      </c>
      <c r="J11" s="187">
        <v>330</v>
      </c>
      <c r="K11" s="188">
        <v>334</v>
      </c>
      <c r="L11" s="187">
        <v>350</v>
      </c>
      <c r="M11" s="187">
        <v>500</v>
      </c>
      <c r="N11" s="189">
        <v>633</v>
      </c>
      <c r="O11" s="189">
        <v>1000</v>
      </c>
      <c r="P11" s="189">
        <v>2000</v>
      </c>
      <c r="Q11" s="189">
        <v>10000</v>
      </c>
      <c r="R11" s="190"/>
      <c r="S11" s="157" t="s">
        <v>199</v>
      </c>
    </row>
    <row r="12" spans="2:19" ht="21" customHeight="1" x14ac:dyDescent="0.15">
      <c r="B12" s="619"/>
      <c r="C12" s="529"/>
      <c r="D12" s="322"/>
      <c r="E12" s="323"/>
      <c r="F12" s="559"/>
      <c r="G12" s="627"/>
      <c r="H12" s="174"/>
      <c r="I12" s="175"/>
      <c r="J12" s="174"/>
      <c r="K12" s="175"/>
      <c r="L12" s="176"/>
      <c r="M12" s="174"/>
      <c r="N12" s="175"/>
      <c r="O12" s="174"/>
      <c r="P12" s="174"/>
      <c r="Q12" s="174"/>
      <c r="R12" s="175"/>
      <c r="S12" s="156">
        <f>(H11*H12)+(I11*I12)+(J11*J12)+(K11*K12)+(L11*L12)+(M11*M12)+(N11*N12)+(O11*O12)+(P11*P12)+(Q11*Q12)+(R11*R12)</f>
        <v>0</v>
      </c>
    </row>
    <row r="13" spans="2:19" ht="18" customHeight="1" x14ac:dyDescent="0.15">
      <c r="B13" s="619"/>
      <c r="C13" s="628" t="s">
        <v>126</v>
      </c>
      <c r="D13" s="436" t="s">
        <v>127</v>
      </c>
      <c r="E13" s="347"/>
      <c r="F13" s="631" t="s">
        <v>168</v>
      </c>
      <c r="G13" s="633" t="s">
        <v>98</v>
      </c>
      <c r="H13" s="187">
        <v>135</v>
      </c>
      <c r="I13" s="188">
        <v>250</v>
      </c>
      <c r="J13" s="187">
        <v>330</v>
      </c>
      <c r="K13" s="188">
        <v>334</v>
      </c>
      <c r="L13" s="187">
        <v>350</v>
      </c>
      <c r="M13" s="187">
        <v>500</v>
      </c>
      <c r="N13" s="189">
        <v>633</v>
      </c>
      <c r="O13" s="189">
        <v>1000</v>
      </c>
      <c r="P13" s="189">
        <v>2000</v>
      </c>
      <c r="Q13" s="189">
        <v>10000</v>
      </c>
      <c r="R13" s="190"/>
      <c r="S13" s="157" t="s">
        <v>199</v>
      </c>
    </row>
    <row r="14" spans="2:19" ht="21" customHeight="1" x14ac:dyDescent="0.15">
      <c r="B14" s="619"/>
      <c r="C14" s="629"/>
      <c r="D14" s="294"/>
      <c r="E14" s="295"/>
      <c r="F14" s="632"/>
      <c r="G14" s="627"/>
      <c r="H14" s="174"/>
      <c r="I14" s="175"/>
      <c r="J14" s="174"/>
      <c r="K14" s="175"/>
      <c r="L14" s="176"/>
      <c r="M14" s="174"/>
      <c r="N14" s="175"/>
      <c r="O14" s="174"/>
      <c r="P14" s="174"/>
      <c r="Q14" s="174"/>
      <c r="R14" s="175"/>
      <c r="S14" s="156">
        <f>(H13*H14)+(I13*I14)+(J13*J14)+(K13*K14)+(L13*L14)+(M13*M14)+(N13*N14)+(O13*O14)+(P13*P14)+(Q13*Q14)+(R13*R14)</f>
        <v>0</v>
      </c>
    </row>
    <row r="15" spans="2:19" ht="18" customHeight="1" x14ac:dyDescent="0.15">
      <c r="B15" s="619"/>
      <c r="C15" s="629"/>
      <c r="D15" s="294"/>
      <c r="E15" s="295"/>
      <c r="F15" s="634" t="s">
        <v>100</v>
      </c>
      <c r="G15" s="519" t="s">
        <v>101</v>
      </c>
      <c r="H15" s="187">
        <v>135</v>
      </c>
      <c r="I15" s="188">
        <v>250</v>
      </c>
      <c r="J15" s="187">
        <v>330</v>
      </c>
      <c r="K15" s="188">
        <v>334</v>
      </c>
      <c r="L15" s="187">
        <v>350</v>
      </c>
      <c r="M15" s="187">
        <v>500</v>
      </c>
      <c r="N15" s="189">
        <v>633</v>
      </c>
      <c r="O15" s="189">
        <v>1000</v>
      </c>
      <c r="P15" s="189">
        <v>2000</v>
      </c>
      <c r="Q15" s="189">
        <v>10000</v>
      </c>
      <c r="R15" s="190"/>
      <c r="S15" s="157" t="s">
        <v>198</v>
      </c>
    </row>
    <row r="16" spans="2:19" ht="21" customHeight="1" x14ac:dyDescent="0.15">
      <c r="B16" s="619"/>
      <c r="C16" s="630"/>
      <c r="D16" s="297"/>
      <c r="E16" s="298"/>
      <c r="F16" s="632"/>
      <c r="G16" s="519"/>
      <c r="H16" s="177"/>
      <c r="I16" s="178"/>
      <c r="J16" s="177"/>
      <c r="K16" s="178"/>
      <c r="L16" s="179"/>
      <c r="M16" s="177"/>
      <c r="N16" s="178"/>
      <c r="O16" s="177"/>
      <c r="P16" s="177"/>
      <c r="Q16" s="177"/>
      <c r="R16" s="178"/>
      <c r="S16" s="158">
        <f>(H15*H16)+(I15*I16)+(J15*J16)+(K15*K16)+(L15*L16)+(M15*M16)+(N15*N16)+(O15*O16)+(P15*P16)+(Q15*Q16)+(R15*R16)</f>
        <v>0</v>
      </c>
    </row>
    <row r="17" spans="2:19" ht="18" customHeight="1" x14ac:dyDescent="0.15">
      <c r="B17" s="640" t="s">
        <v>103</v>
      </c>
      <c r="C17" s="635" t="s">
        <v>104</v>
      </c>
      <c r="D17" s="636"/>
      <c r="E17" s="636"/>
      <c r="F17" s="637"/>
      <c r="G17" s="633" t="s">
        <v>105</v>
      </c>
      <c r="H17" s="191">
        <v>180</v>
      </c>
      <c r="I17" s="192">
        <v>270</v>
      </c>
      <c r="J17" s="191">
        <v>300</v>
      </c>
      <c r="K17" s="192">
        <v>500</v>
      </c>
      <c r="L17" s="193">
        <v>720</v>
      </c>
      <c r="M17" s="191">
        <v>750</v>
      </c>
      <c r="N17" s="192">
        <v>900</v>
      </c>
      <c r="O17" s="191">
        <v>1000</v>
      </c>
      <c r="P17" s="191">
        <v>1800</v>
      </c>
      <c r="Q17" s="191">
        <v>2000</v>
      </c>
      <c r="R17" s="194"/>
      <c r="S17" s="159" t="s">
        <v>199</v>
      </c>
    </row>
    <row r="18" spans="2:19" ht="21" customHeight="1" x14ac:dyDescent="0.15">
      <c r="B18" s="619"/>
      <c r="C18" s="638"/>
      <c r="D18" s="571"/>
      <c r="E18" s="571"/>
      <c r="F18" s="639"/>
      <c r="G18" s="519"/>
      <c r="H18" s="177"/>
      <c r="I18" s="178"/>
      <c r="J18" s="177"/>
      <c r="K18" s="178"/>
      <c r="L18" s="179"/>
      <c r="M18" s="177"/>
      <c r="N18" s="178"/>
      <c r="O18" s="177"/>
      <c r="P18" s="177"/>
      <c r="Q18" s="177"/>
      <c r="R18" s="178"/>
      <c r="S18" s="156">
        <f>(H17*H18)+(I17*I18)+(J17*J18)+(K17*K18)+(L17*L18)+(M17*M18)+(N17*N18)+(O17*O18)+(P17*P18)+(Q17*Q18)+(R17*R18)</f>
        <v>0</v>
      </c>
    </row>
    <row r="19" spans="2:19" ht="18" customHeight="1" x14ac:dyDescent="0.15">
      <c r="B19" s="619"/>
      <c r="C19" s="635" t="s">
        <v>169</v>
      </c>
      <c r="D19" s="636"/>
      <c r="E19" s="636"/>
      <c r="F19" s="637"/>
      <c r="G19" s="633" t="s">
        <v>107</v>
      </c>
      <c r="H19" s="191">
        <v>180</v>
      </c>
      <c r="I19" s="192">
        <v>300</v>
      </c>
      <c r="J19" s="191">
        <v>500</v>
      </c>
      <c r="K19" s="192">
        <v>720</v>
      </c>
      <c r="L19" s="193">
        <v>750</v>
      </c>
      <c r="M19" s="191">
        <v>900</v>
      </c>
      <c r="N19" s="192">
        <v>1000</v>
      </c>
      <c r="O19" s="191">
        <v>1800</v>
      </c>
      <c r="P19" s="191">
        <v>2000</v>
      </c>
      <c r="Q19" s="191"/>
      <c r="R19" s="194"/>
      <c r="S19" s="157" t="s">
        <v>198</v>
      </c>
    </row>
    <row r="20" spans="2:19" ht="21" customHeight="1" x14ac:dyDescent="0.15">
      <c r="B20" s="619"/>
      <c r="C20" s="623"/>
      <c r="D20" s="624"/>
      <c r="E20" s="624"/>
      <c r="F20" s="625"/>
      <c r="G20" s="627"/>
      <c r="H20" s="174"/>
      <c r="I20" s="175"/>
      <c r="J20" s="174"/>
      <c r="K20" s="175"/>
      <c r="L20" s="176"/>
      <c r="M20" s="174"/>
      <c r="N20" s="175"/>
      <c r="O20" s="174"/>
      <c r="P20" s="174"/>
      <c r="Q20" s="174"/>
      <c r="R20" s="175"/>
      <c r="S20" s="156">
        <f>(H19*H20)+(I19*I20)+(J19*J20)+(K19*K20)+(L19*L20)+(M19*M20)+(N19*N20)+(O19*O20)+(P19*P20)+(Q19*Q20)+(R19*R20)</f>
        <v>0</v>
      </c>
    </row>
    <row r="21" spans="2:19" ht="18" customHeight="1" x14ac:dyDescent="0.15">
      <c r="B21" s="619"/>
      <c r="C21" s="638" t="s">
        <v>109</v>
      </c>
      <c r="D21" s="571"/>
      <c r="E21" s="571"/>
      <c r="F21" s="639"/>
      <c r="G21" s="519" t="s">
        <v>110</v>
      </c>
      <c r="H21" s="191">
        <v>180</v>
      </c>
      <c r="I21" s="192">
        <v>300</v>
      </c>
      <c r="J21" s="191">
        <v>500</v>
      </c>
      <c r="K21" s="192">
        <v>720</v>
      </c>
      <c r="L21" s="193">
        <v>750</v>
      </c>
      <c r="M21" s="191">
        <v>900</v>
      </c>
      <c r="N21" s="192">
        <v>1000</v>
      </c>
      <c r="O21" s="191">
        <v>1800</v>
      </c>
      <c r="P21" s="191">
        <v>2000</v>
      </c>
      <c r="Q21" s="191"/>
      <c r="R21" s="194"/>
      <c r="S21" s="157" t="s">
        <v>199</v>
      </c>
    </row>
    <row r="22" spans="2:19" ht="21" customHeight="1" x14ac:dyDescent="0.15">
      <c r="B22" s="645"/>
      <c r="C22" s="623"/>
      <c r="D22" s="624"/>
      <c r="E22" s="624"/>
      <c r="F22" s="625"/>
      <c r="G22" s="627"/>
      <c r="H22" s="174"/>
      <c r="I22" s="175"/>
      <c r="J22" s="174"/>
      <c r="K22" s="175"/>
      <c r="L22" s="176"/>
      <c r="M22" s="174"/>
      <c r="N22" s="175"/>
      <c r="O22" s="174"/>
      <c r="P22" s="174"/>
      <c r="Q22" s="174"/>
      <c r="R22" s="175"/>
      <c r="S22" s="156">
        <f>(H21*H22)+(I21*I22)+(J21*J22)+(K21*K22)+(L21*L22)+(M21*M22)+(N21*N22)+(O21*O22)+(P21*P22)+(Q21*Q22)+(R21*R22)</f>
        <v>0</v>
      </c>
    </row>
    <row r="23" spans="2:19" ht="18" customHeight="1" x14ac:dyDescent="0.15">
      <c r="B23" s="640" t="s">
        <v>112</v>
      </c>
      <c r="C23" s="551" t="s">
        <v>128</v>
      </c>
      <c r="D23" s="642" t="s">
        <v>113</v>
      </c>
      <c r="E23" s="656">
        <v>21</v>
      </c>
      <c r="F23" s="658" t="s">
        <v>170</v>
      </c>
      <c r="G23" s="633" t="s">
        <v>114</v>
      </c>
      <c r="H23" s="191">
        <v>180</v>
      </c>
      <c r="I23" s="192">
        <v>300</v>
      </c>
      <c r="J23" s="191">
        <v>500</v>
      </c>
      <c r="K23" s="192">
        <v>720</v>
      </c>
      <c r="L23" s="193">
        <v>750</v>
      </c>
      <c r="M23" s="191">
        <v>900</v>
      </c>
      <c r="N23" s="192">
        <v>1000</v>
      </c>
      <c r="O23" s="191">
        <v>1800</v>
      </c>
      <c r="P23" s="191">
        <v>2000</v>
      </c>
      <c r="Q23" s="191"/>
      <c r="R23" s="194"/>
      <c r="S23" s="157" t="s">
        <v>198</v>
      </c>
    </row>
    <row r="24" spans="2:19" ht="19.5" customHeight="1" x14ac:dyDescent="0.15">
      <c r="B24" s="619"/>
      <c r="C24" s="529"/>
      <c r="D24" s="643"/>
      <c r="E24" s="657"/>
      <c r="F24" s="659"/>
      <c r="G24" s="519"/>
      <c r="H24" s="177"/>
      <c r="I24" s="178"/>
      <c r="J24" s="177"/>
      <c r="K24" s="178"/>
      <c r="L24" s="179"/>
      <c r="M24" s="177"/>
      <c r="N24" s="178"/>
      <c r="O24" s="177"/>
      <c r="P24" s="177"/>
      <c r="Q24" s="177"/>
      <c r="R24" s="178"/>
      <c r="S24" s="156">
        <f>(H23*H24)+(I23*I24)+(J23*J24)+(K23*K24)+(L23*L24)+(M23*M24)+(N23*N24)+(O23*O24)+(P23*P24)+(Q23*Q24)+(R23*R24)</f>
        <v>0</v>
      </c>
    </row>
    <row r="25" spans="2:19" ht="18" customHeight="1" x14ac:dyDescent="0.15">
      <c r="B25" s="619"/>
      <c r="C25" s="529"/>
      <c r="D25" s="643"/>
      <c r="E25" s="660"/>
      <c r="F25" s="662" t="s">
        <v>171</v>
      </c>
      <c r="G25" s="519"/>
      <c r="H25" s="191">
        <v>180</v>
      </c>
      <c r="I25" s="192">
        <v>300</v>
      </c>
      <c r="J25" s="191">
        <v>500</v>
      </c>
      <c r="K25" s="192">
        <v>720</v>
      </c>
      <c r="L25" s="193">
        <v>750</v>
      </c>
      <c r="M25" s="191">
        <v>900</v>
      </c>
      <c r="N25" s="192">
        <v>1000</v>
      </c>
      <c r="O25" s="191">
        <v>1800</v>
      </c>
      <c r="P25" s="191">
        <v>2000</v>
      </c>
      <c r="Q25" s="191"/>
      <c r="R25" s="194"/>
      <c r="S25" s="157" t="s">
        <v>199</v>
      </c>
    </row>
    <row r="26" spans="2:19" ht="19.5" customHeight="1" x14ac:dyDescent="0.15">
      <c r="B26" s="619"/>
      <c r="C26" s="529"/>
      <c r="D26" s="643"/>
      <c r="E26" s="661"/>
      <c r="F26" s="663"/>
      <c r="G26" s="519"/>
      <c r="H26" s="174"/>
      <c r="I26" s="175"/>
      <c r="J26" s="174"/>
      <c r="K26" s="175"/>
      <c r="L26" s="176"/>
      <c r="M26" s="174"/>
      <c r="N26" s="175"/>
      <c r="O26" s="174"/>
      <c r="P26" s="174"/>
      <c r="Q26" s="174"/>
      <c r="R26" s="175"/>
      <c r="S26" s="156">
        <f>(H25*H26)+(I25*I26)+(J25*J26)+(K25*K26)+(L25*L26)+(M25*M26)+(N25*N26)+(O25*O26)+(P25*P26)+(Q25*Q26)+(R25*R26)</f>
        <v>0</v>
      </c>
    </row>
    <row r="27" spans="2:19" ht="18" customHeight="1" x14ac:dyDescent="0.15">
      <c r="B27" s="619"/>
      <c r="C27" s="529"/>
      <c r="D27" s="643"/>
      <c r="E27" s="660"/>
      <c r="F27" s="662" t="s">
        <v>172</v>
      </c>
      <c r="G27" s="519"/>
      <c r="H27" s="191">
        <v>180</v>
      </c>
      <c r="I27" s="192">
        <v>300</v>
      </c>
      <c r="J27" s="191">
        <v>500</v>
      </c>
      <c r="K27" s="192">
        <v>720</v>
      </c>
      <c r="L27" s="193">
        <v>750</v>
      </c>
      <c r="M27" s="191">
        <v>900</v>
      </c>
      <c r="N27" s="192">
        <v>1000</v>
      </c>
      <c r="O27" s="191">
        <v>1800</v>
      </c>
      <c r="P27" s="191">
        <v>2000</v>
      </c>
      <c r="Q27" s="191"/>
      <c r="R27" s="194"/>
      <c r="S27" s="157" t="s">
        <v>199</v>
      </c>
    </row>
    <row r="28" spans="2:19" ht="19.5" customHeight="1" x14ac:dyDescent="0.15">
      <c r="B28" s="641"/>
      <c r="C28" s="578"/>
      <c r="D28" s="644"/>
      <c r="E28" s="664"/>
      <c r="F28" s="665"/>
      <c r="G28" s="522"/>
      <c r="H28" s="180"/>
      <c r="I28" s="181"/>
      <c r="J28" s="180"/>
      <c r="K28" s="181"/>
      <c r="L28" s="182"/>
      <c r="M28" s="180"/>
      <c r="N28" s="181"/>
      <c r="O28" s="180"/>
      <c r="P28" s="180"/>
      <c r="Q28" s="180"/>
      <c r="R28" s="181"/>
      <c r="S28" s="160">
        <f>(H27*H28)+(I27*I28)+(J27*J28)+(K27*K28)+(L27*L28)+(M27*M28)+(N27*N28)+(O27*O28)+(P27*P28)+(Q27*Q28)+(R27*R28)</f>
        <v>0</v>
      </c>
    </row>
  </sheetData>
  <mergeCells count="39">
    <mergeCell ref="B23:B28"/>
    <mergeCell ref="C23:C28"/>
    <mergeCell ref="D23:D28"/>
    <mergeCell ref="E23:E24"/>
    <mergeCell ref="F23:F24"/>
    <mergeCell ref="G23:G28"/>
    <mergeCell ref="E25:E26"/>
    <mergeCell ref="F25:F26"/>
    <mergeCell ref="E27:E28"/>
    <mergeCell ref="F27:F28"/>
    <mergeCell ref="B17:B22"/>
    <mergeCell ref="C17:F18"/>
    <mergeCell ref="G17:G18"/>
    <mergeCell ref="C19:F20"/>
    <mergeCell ref="G19:G20"/>
    <mergeCell ref="C21:F22"/>
    <mergeCell ref="G21:G22"/>
    <mergeCell ref="B6:G6"/>
    <mergeCell ref="H6:S6"/>
    <mergeCell ref="B7:B16"/>
    <mergeCell ref="C7:F8"/>
    <mergeCell ref="G7:G8"/>
    <mergeCell ref="C9:C12"/>
    <mergeCell ref="D9:F10"/>
    <mergeCell ref="G9:G10"/>
    <mergeCell ref="D11:F12"/>
    <mergeCell ref="G11:G12"/>
    <mergeCell ref="C13:C16"/>
    <mergeCell ref="D13:E16"/>
    <mergeCell ref="F13:F14"/>
    <mergeCell ref="G13:G14"/>
    <mergeCell ref="F15:F16"/>
    <mergeCell ref="G15:G16"/>
    <mergeCell ref="B2:S2"/>
    <mergeCell ref="B4:G4"/>
    <mergeCell ref="H4:R4"/>
    <mergeCell ref="S4:S5"/>
    <mergeCell ref="B5:G5"/>
    <mergeCell ref="H5:R5"/>
  </mergeCells>
  <phoneticPr fontId="3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showGridLines="0" tabSelected="1" workbookViewId="0">
      <selection activeCell="C7" sqref="C7:F8"/>
    </sheetView>
  </sheetViews>
  <sheetFormatPr defaultRowHeight="13.5" x14ac:dyDescent="0.15"/>
  <cols>
    <col min="1" max="1" width="2.625" style="21" customWidth="1"/>
    <col min="2" max="2" width="4.125" style="21" customWidth="1"/>
    <col min="3" max="3" width="12.625" style="21" customWidth="1"/>
    <col min="4" max="4" width="4.125" style="21" customWidth="1"/>
    <col min="5" max="5" width="5.125" style="21" customWidth="1"/>
    <col min="6" max="6" width="9.625" style="21" customWidth="1"/>
    <col min="7" max="7" width="4.125" style="21" customWidth="1"/>
    <col min="8" max="18" width="7.625" style="21" customWidth="1"/>
    <col min="19" max="19" width="16.625" style="21" customWidth="1"/>
    <col min="20" max="20" width="2.625" style="21" customWidth="1"/>
    <col min="21" max="16384" width="9" style="21"/>
  </cols>
  <sheetData>
    <row r="1" spans="2:19" ht="15" customHeight="1" x14ac:dyDescent="0.15"/>
    <row r="2" spans="2:19" ht="15" customHeight="1" x14ac:dyDescent="0.15">
      <c r="B2" s="513" t="s">
        <v>83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</row>
    <row r="3" spans="2:19" ht="15" customHeight="1" x14ac:dyDescent="0.15">
      <c r="B3" s="11"/>
    </row>
    <row r="4" spans="2:19" ht="57" customHeight="1" x14ac:dyDescent="0.15">
      <c r="B4" s="608" t="s">
        <v>84</v>
      </c>
      <c r="C4" s="609"/>
      <c r="D4" s="609"/>
      <c r="E4" s="609"/>
      <c r="F4" s="609"/>
      <c r="G4" s="609"/>
      <c r="H4" s="666"/>
      <c r="I4" s="667"/>
      <c r="J4" s="667"/>
      <c r="K4" s="667"/>
      <c r="L4" s="667"/>
      <c r="M4" s="667"/>
      <c r="N4" s="667"/>
      <c r="O4" s="667"/>
      <c r="P4" s="667"/>
      <c r="Q4" s="667"/>
      <c r="R4" s="668"/>
      <c r="S4" s="610" t="s">
        <v>85</v>
      </c>
    </row>
    <row r="5" spans="2:19" ht="57" customHeight="1" thickBot="1" x14ac:dyDescent="0.2">
      <c r="B5" s="612" t="s">
        <v>86</v>
      </c>
      <c r="C5" s="613"/>
      <c r="D5" s="613"/>
      <c r="E5" s="613"/>
      <c r="F5" s="613"/>
      <c r="G5" s="613"/>
      <c r="H5" s="669"/>
      <c r="I5" s="670"/>
      <c r="J5" s="670"/>
      <c r="K5" s="670"/>
      <c r="L5" s="670"/>
      <c r="M5" s="670"/>
      <c r="N5" s="670"/>
      <c r="O5" s="670"/>
      <c r="P5" s="670"/>
      <c r="Q5" s="670"/>
      <c r="R5" s="671"/>
      <c r="S5" s="611"/>
    </row>
    <row r="6" spans="2:19" ht="18" customHeight="1" thickTop="1" thickBot="1" x14ac:dyDescent="0.2">
      <c r="B6" s="614" t="s">
        <v>87</v>
      </c>
      <c r="C6" s="615"/>
      <c r="D6" s="615"/>
      <c r="E6" s="615"/>
      <c r="F6" s="615"/>
      <c r="G6" s="616"/>
      <c r="H6" s="615" t="s">
        <v>190</v>
      </c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7"/>
    </row>
    <row r="7" spans="2:19" ht="18" customHeight="1" thickTop="1" x14ac:dyDescent="0.15">
      <c r="B7" s="618" t="s">
        <v>88</v>
      </c>
      <c r="C7" s="620" t="s">
        <v>89</v>
      </c>
      <c r="D7" s="621"/>
      <c r="E7" s="621"/>
      <c r="F7" s="622"/>
      <c r="G7" s="626" t="s">
        <v>90</v>
      </c>
      <c r="H7" s="183">
        <v>135</v>
      </c>
      <c r="I7" s="184">
        <v>250</v>
      </c>
      <c r="J7" s="183">
        <v>330</v>
      </c>
      <c r="K7" s="184">
        <v>334</v>
      </c>
      <c r="L7" s="183">
        <v>350</v>
      </c>
      <c r="M7" s="183">
        <v>500</v>
      </c>
      <c r="N7" s="185">
        <v>633</v>
      </c>
      <c r="O7" s="185">
        <v>1000</v>
      </c>
      <c r="P7" s="185">
        <v>2000</v>
      </c>
      <c r="Q7" s="185">
        <v>10000</v>
      </c>
      <c r="R7" s="186"/>
      <c r="S7" s="169" t="s">
        <v>193</v>
      </c>
    </row>
    <row r="8" spans="2:19" ht="22.5" customHeight="1" x14ac:dyDescent="0.15">
      <c r="B8" s="619"/>
      <c r="C8" s="623"/>
      <c r="D8" s="624"/>
      <c r="E8" s="624"/>
      <c r="F8" s="625"/>
      <c r="G8" s="627"/>
      <c r="H8" s="170"/>
      <c r="I8" s="171"/>
      <c r="J8" s="170"/>
      <c r="K8" s="171"/>
      <c r="L8" s="172"/>
      <c r="M8" s="170"/>
      <c r="N8" s="171"/>
      <c r="O8" s="170"/>
      <c r="P8" s="170"/>
      <c r="Q8" s="170"/>
      <c r="R8" s="173"/>
      <c r="S8" s="156">
        <f>(H7*H8)+(I7*I8)+(J7*J8)+(K7*K8)+(L7*L8)+(M7*M8)+(N7*N8)+(O7*O8)+(P7*P8)+(Q7*Q8)+(R7*R8)</f>
        <v>0</v>
      </c>
    </row>
    <row r="9" spans="2:19" ht="18" customHeight="1" x14ac:dyDescent="0.15">
      <c r="B9" s="619"/>
      <c r="C9" s="551" t="s">
        <v>93</v>
      </c>
      <c r="D9" s="319" t="s">
        <v>166</v>
      </c>
      <c r="E9" s="320"/>
      <c r="F9" s="562"/>
      <c r="G9" s="519" t="s">
        <v>94</v>
      </c>
      <c r="H9" s="187">
        <v>135</v>
      </c>
      <c r="I9" s="188">
        <v>250</v>
      </c>
      <c r="J9" s="187">
        <v>330</v>
      </c>
      <c r="K9" s="188">
        <v>334</v>
      </c>
      <c r="L9" s="187">
        <v>350</v>
      </c>
      <c r="M9" s="187">
        <v>500</v>
      </c>
      <c r="N9" s="189">
        <v>633</v>
      </c>
      <c r="O9" s="189">
        <v>1000</v>
      </c>
      <c r="P9" s="189">
        <v>2000</v>
      </c>
      <c r="Q9" s="189">
        <v>10000</v>
      </c>
      <c r="R9" s="190"/>
      <c r="S9" s="157" t="s">
        <v>194</v>
      </c>
    </row>
    <row r="10" spans="2:19" ht="21" customHeight="1" x14ac:dyDescent="0.15">
      <c r="B10" s="619"/>
      <c r="C10" s="529"/>
      <c r="D10" s="322"/>
      <c r="E10" s="323"/>
      <c r="F10" s="559"/>
      <c r="G10" s="519"/>
      <c r="H10" s="174"/>
      <c r="I10" s="175"/>
      <c r="J10" s="174"/>
      <c r="K10" s="175"/>
      <c r="L10" s="176"/>
      <c r="M10" s="174"/>
      <c r="N10" s="175"/>
      <c r="O10" s="174"/>
      <c r="P10" s="174"/>
      <c r="Q10" s="174"/>
      <c r="R10" s="175"/>
      <c r="S10" s="156">
        <f>(H9*H10)+(I9*I10)+(J9*J10)+(K9*K10)+(L9*L10)+(M9*M10)+(N9*N10)+(O9*O10)+(P9*P10)+(Q9*Q10)+(R9*R10)</f>
        <v>0</v>
      </c>
    </row>
    <row r="11" spans="2:19" ht="18" customHeight="1" x14ac:dyDescent="0.15">
      <c r="B11" s="619"/>
      <c r="C11" s="529"/>
      <c r="D11" s="319" t="s">
        <v>167</v>
      </c>
      <c r="E11" s="320"/>
      <c r="F11" s="562"/>
      <c r="G11" s="633" t="s">
        <v>96</v>
      </c>
      <c r="H11" s="187">
        <v>135</v>
      </c>
      <c r="I11" s="188">
        <v>250</v>
      </c>
      <c r="J11" s="187">
        <v>330</v>
      </c>
      <c r="K11" s="188">
        <v>334</v>
      </c>
      <c r="L11" s="187">
        <v>350</v>
      </c>
      <c r="M11" s="187">
        <v>500</v>
      </c>
      <c r="N11" s="189">
        <v>633</v>
      </c>
      <c r="O11" s="189">
        <v>1000</v>
      </c>
      <c r="P11" s="189">
        <v>2000</v>
      </c>
      <c r="Q11" s="189">
        <v>10000</v>
      </c>
      <c r="R11" s="190"/>
      <c r="S11" s="157" t="s">
        <v>194</v>
      </c>
    </row>
    <row r="12" spans="2:19" ht="21" customHeight="1" x14ac:dyDescent="0.15">
      <c r="B12" s="619"/>
      <c r="C12" s="529"/>
      <c r="D12" s="322"/>
      <c r="E12" s="323"/>
      <c r="F12" s="559"/>
      <c r="G12" s="627"/>
      <c r="H12" s="174"/>
      <c r="I12" s="175"/>
      <c r="J12" s="174"/>
      <c r="K12" s="175"/>
      <c r="L12" s="176"/>
      <c r="M12" s="174"/>
      <c r="N12" s="175"/>
      <c r="O12" s="174"/>
      <c r="P12" s="174"/>
      <c r="Q12" s="174"/>
      <c r="R12" s="175"/>
      <c r="S12" s="156">
        <f>(H11*H12)+(I11*I12)+(J11*J12)+(K11*K12)+(L11*L12)+(M11*M12)+(N11*N12)+(O11*O12)+(P11*P12)+(Q11*Q12)+(R11*R12)</f>
        <v>0</v>
      </c>
    </row>
    <row r="13" spans="2:19" ht="18" customHeight="1" x14ac:dyDescent="0.15">
      <c r="B13" s="619"/>
      <c r="C13" s="628" t="s">
        <v>126</v>
      </c>
      <c r="D13" s="436" t="s">
        <v>127</v>
      </c>
      <c r="E13" s="347"/>
      <c r="F13" s="631" t="s">
        <v>168</v>
      </c>
      <c r="G13" s="633" t="s">
        <v>98</v>
      </c>
      <c r="H13" s="187">
        <v>135</v>
      </c>
      <c r="I13" s="188">
        <v>250</v>
      </c>
      <c r="J13" s="187">
        <v>330</v>
      </c>
      <c r="K13" s="188">
        <v>334</v>
      </c>
      <c r="L13" s="187">
        <v>350</v>
      </c>
      <c r="M13" s="187">
        <v>500</v>
      </c>
      <c r="N13" s="189">
        <v>633</v>
      </c>
      <c r="O13" s="189">
        <v>1000</v>
      </c>
      <c r="P13" s="189">
        <v>2000</v>
      </c>
      <c r="Q13" s="189">
        <v>10000</v>
      </c>
      <c r="R13" s="190"/>
      <c r="S13" s="157" t="s">
        <v>195</v>
      </c>
    </row>
    <row r="14" spans="2:19" ht="21" customHeight="1" x14ac:dyDescent="0.15">
      <c r="B14" s="619"/>
      <c r="C14" s="629"/>
      <c r="D14" s="294"/>
      <c r="E14" s="295"/>
      <c r="F14" s="632"/>
      <c r="G14" s="627"/>
      <c r="H14" s="174"/>
      <c r="I14" s="175"/>
      <c r="J14" s="174"/>
      <c r="K14" s="175"/>
      <c r="L14" s="176"/>
      <c r="M14" s="174"/>
      <c r="N14" s="175"/>
      <c r="O14" s="174"/>
      <c r="P14" s="174"/>
      <c r="Q14" s="174"/>
      <c r="R14" s="175"/>
      <c r="S14" s="156">
        <f>(H13*H14)+(I13*I14)+(J13*J14)+(K13*K14)+(L13*L14)+(M13*M14)+(N13*N14)+(O13*O14)+(P13*P14)+(Q13*Q14)+(R13*R14)</f>
        <v>0</v>
      </c>
    </row>
    <row r="15" spans="2:19" ht="18" customHeight="1" x14ac:dyDescent="0.15">
      <c r="B15" s="619"/>
      <c r="C15" s="629"/>
      <c r="D15" s="294"/>
      <c r="E15" s="295"/>
      <c r="F15" s="634" t="s">
        <v>100</v>
      </c>
      <c r="G15" s="519" t="s">
        <v>101</v>
      </c>
      <c r="H15" s="187">
        <v>135</v>
      </c>
      <c r="I15" s="188">
        <v>250</v>
      </c>
      <c r="J15" s="187">
        <v>330</v>
      </c>
      <c r="K15" s="188">
        <v>334</v>
      </c>
      <c r="L15" s="187">
        <v>350</v>
      </c>
      <c r="M15" s="187">
        <v>500</v>
      </c>
      <c r="N15" s="189">
        <v>633</v>
      </c>
      <c r="O15" s="189">
        <v>1000</v>
      </c>
      <c r="P15" s="189">
        <v>2000</v>
      </c>
      <c r="Q15" s="189">
        <v>10000</v>
      </c>
      <c r="R15" s="190"/>
      <c r="S15" s="157" t="s">
        <v>195</v>
      </c>
    </row>
    <row r="16" spans="2:19" ht="21" customHeight="1" x14ac:dyDescent="0.15">
      <c r="B16" s="619"/>
      <c r="C16" s="630"/>
      <c r="D16" s="297"/>
      <c r="E16" s="298"/>
      <c r="F16" s="632"/>
      <c r="G16" s="519"/>
      <c r="H16" s="177"/>
      <c r="I16" s="178"/>
      <c r="J16" s="177"/>
      <c r="K16" s="178"/>
      <c r="L16" s="179"/>
      <c r="M16" s="177"/>
      <c r="N16" s="178"/>
      <c r="O16" s="177"/>
      <c r="P16" s="177"/>
      <c r="Q16" s="177"/>
      <c r="R16" s="178"/>
      <c r="S16" s="158">
        <f>(H15*H16)+(I15*I16)+(J15*J16)+(K15*K16)+(L15*L16)+(M15*M16)+(N15*N16)+(O15*O16)+(P15*P16)+(Q15*Q16)+(R15*R16)</f>
        <v>0</v>
      </c>
    </row>
    <row r="17" spans="2:19" ht="18" customHeight="1" x14ac:dyDescent="0.15">
      <c r="B17" s="640" t="s">
        <v>103</v>
      </c>
      <c r="C17" s="635" t="s">
        <v>104</v>
      </c>
      <c r="D17" s="636"/>
      <c r="E17" s="636"/>
      <c r="F17" s="637"/>
      <c r="G17" s="633" t="s">
        <v>105</v>
      </c>
      <c r="H17" s="191">
        <v>180</v>
      </c>
      <c r="I17" s="192">
        <v>270</v>
      </c>
      <c r="J17" s="191">
        <v>300</v>
      </c>
      <c r="K17" s="192">
        <v>500</v>
      </c>
      <c r="L17" s="193">
        <v>720</v>
      </c>
      <c r="M17" s="191">
        <v>750</v>
      </c>
      <c r="N17" s="192">
        <v>900</v>
      </c>
      <c r="O17" s="191">
        <v>1000</v>
      </c>
      <c r="P17" s="191">
        <v>1800</v>
      </c>
      <c r="Q17" s="191">
        <v>2000</v>
      </c>
      <c r="R17" s="194"/>
      <c r="S17" s="159" t="s">
        <v>195</v>
      </c>
    </row>
    <row r="18" spans="2:19" ht="21" customHeight="1" x14ac:dyDescent="0.15">
      <c r="B18" s="619"/>
      <c r="C18" s="638"/>
      <c r="D18" s="571"/>
      <c r="E18" s="571"/>
      <c r="F18" s="639"/>
      <c r="G18" s="519"/>
      <c r="H18" s="177"/>
      <c r="I18" s="178"/>
      <c r="J18" s="177"/>
      <c r="K18" s="178"/>
      <c r="L18" s="179"/>
      <c r="M18" s="177"/>
      <c r="N18" s="178"/>
      <c r="O18" s="177"/>
      <c r="P18" s="177"/>
      <c r="Q18" s="177"/>
      <c r="R18" s="178"/>
      <c r="S18" s="156">
        <f>(H17*H18)+(I17*I18)+(J17*J18)+(K17*K18)+(L17*L18)+(M17*M18)+(N17*N18)+(O17*O18)+(P17*P18)+(Q17*Q18)+(R17*R18)</f>
        <v>0</v>
      </c>
    </row>
    <row r="19" spans="2:19" ht="18" customHeight="1" x14ac:dyDescent="0.15">
      <c r="B19" s="619"/>
      <c r="C19" s="635" t="s">
        <v>169</v>
      </c>
      <c r="D19" s="636"/>
      <c r="E19" s="636"/>
      <c r="F19" s="637"/>
      <c r="G19" s="633" t="s">
        <v>107</v>
      </c>
      <c r="H19" s="191">
        <v>180</v>
      </c>
      <c r="I19" s="192">
        <v>300</v>
      </c>
      <c r="J19" s="191">
        <v>500</v>
      </c>
      <c r="K19" s="192">
        <v>720</v>
      </c>
      <c r="L19" s="193">
        <v>750</v>
      </c>
      <c r="M19" s="191">
        <v>900</v>
      </c>
      <c r="N19" s="192">
        <v>1000</v>
      </c>
      <c r="O19" s="191">
        <v>1800</v>
      </c>
      <c r="P19" s="191">
        <v>2000</v>
      </c>
      <c r="Q19" s="191"/>
      <c r="R19" s="194"/>
      <c r="S19" s="157" t="s">
        <v>194</v>
      </c>
    </row>
    <row r="20" spans="2:19" ht="21" customHeight="1" x14ac:dyDescent="0.15">
      <c r="B20" s="619"/>
      <c r="C20" s="623"/>
      <c r="D20" s="624"/>
      <c r="E20" s="624"/>
      <c r="F20" s="625"/>
      <c r="G20" s="627"/>
      <c r="H20" s="174"/>
      <c r="I20" s="175"/>
      <c r="J20" s="174"/>
      <c r="K20" s="175"/>
      <c r="L20" s="176"/>
      <c r="M20" s="174"/>
      <c r="N20" s="175"/>
      <c r="O20" s="174"/>
      <c r="P20" s="174"/>
      <c r="Q20" s="174"/>
      <c r="R20" s="175"/>
      <c r="S20" s="156">
        <f>(H19*H20)+(I19*I20)+(J19*J20)+(K19*K20)+(L19*L20)+(M19*M20)+(N19*N20)+(O19*O20)+(P19*P20)+(Q19*Q20)+(R19*R20)</f>
        <v>0</v>
      </c>
    </row>
    <row r="21" spans="2:19" ht="18" customHeight="1" x14ac:dyDescent="0.15">
      <c r="B21" s="619"/>
      <c r="C21" s="638" t="s">
        <v>109</v>
      </c>
      <c r="D21" s="571"/>
      <c r="E21" s="571"/>
      <c r="F21" s="639"/>
      <c r="G21" s="519" t="s">
        <v>110</v>
      </c>
      <c r="H21" s="191">
        <v>180</v>
      </c>
      <c r="I21" s="192">
        <v>300</v>
      </c>
      <c r="J21" s="191">
        <v>500</v>
      </c>
      <c r="K21" s="192">
        <v>720</v>
      </c>
      <c r="L21" s="193">
        <v>750</v>
      </c>
      <c r="M21" s="191">
        <v>900</v>
      </c>
      <c r="N21" s="192">
        <v>1000</v>
      </c>
      <c r="O21" s="191">
        <v>1800</v>
      </c>
      <c r="P21" s="191">
        <v>2000</v>
      </c>
      <c r="Q21" s="191"/>
      <c r="R21" s="194"/>
      <c r="S21" s="157" t="s">
        <v>194</v>
      </c>
    </row>
    <row r="22" spans="2:19" ht="21" customHeight="1" x14ac:dyDescent="0.15">
      <c r="B22" s="645"/>
      <c r="C22" s="623"/>
      <c r="D22" s="624"/>
      <c r="E22" s="624"/>
      <c r="F22" s="625"/>
      <c r="G22" s="627"/>
      <c r="H22" s="174"/>
      <c r="I22" s="175"/>
      <c r="J22" s="174"/>
      <c r="K22" s="175"/>
      <c r="L22" s="176"/>
      <c r="M22" s="174"/>
      <c r="N22" s="175"/>
      <c r="O22" s="174"/>
      <c r="P22" s="174"/>
      <c r="Q22" s="174"/>
      <c r="R22" s="175"/>
      <c r="S22" s="156">
        <f>(H21*H22)+(I21*I22)+(J21*J22)+(K21*K22)+(L21*L22)+(M21*M22)+(N21*N22)+(O21*O22)+(P21*P22)+(Q21*Q22)+(R21*R22)</f>
        <v>0</v>
      </c>
    </row>
    <row r="23" spans="2:19" ht="18" customHeight="1" x14ac:dyDescent="0.15">
      <c r="B23" s="640" t="s">
        <v>112</v>
      </c>
      <c r="C23" s="551" t="s">
        <v>128</v>
      </c>
      <c r="D23" s="642" t="s">
        <v>113</v>
      </c>
      <c r="E23" s="656">
        <v>21</v>
      </c>
      <c r="F23" s="658" t="s">
        <v>170</v>
      </c>
      <c r="G23" s="633" t="s">
        <v>114</v>
      </c>
      <c r="H23" s="191">
        <v>180</v>
      </c>
      <c r="I23" s="192">
        <v>300</v>
      </c>
      <c r="J23" s="191">
        <v>500</v>
      </c>
      <c r="K23" s="192">
        <v>720</v>
      </c>
      <c r="L23" s="193">
        <v>750</v>
      </c>
      <c r="M23" s="191">
        <v>900</v>
      </c>
      <c r="N23" s="192">
        <v>1000</v>
      </c>
      <c r="O23" s="191">
        <v>1800</v>
      </c>
      <c r="P23" s="191">
        <v>2000</v>
      </c>
      <c r="Q23" s="191"/>
      <c r="R23" s="194"/>
      <c r="S23" s="157" t="s">
        <v>194</v>
      </c>
    </row>
    <row r="24" spans="2:19" ht="19.5" customHeight="1" x14ac:dyDescent="0.15">
      <c r="B24" s="619"/>
      <c r="C24" s="529"/>
      <c r="D24" s="643"/>
      <c r="E24" s="657"/>
      <c r="F24" s="659"/>
      <c r="G24" s="519"/>
      <c r="H24" s="177"/>
      <c r="I24" s="178"/>
      <c r="J24" s="177"/>
      <c r="K24" s="178"/>
      <c r="L24" s="179"/>
      <c r="M24" s="177"/>
      <c r="N24" s="178"/>
      <c r="O24" s="177"/>
      <c r="P24" s="177"/>
      <c r="Q24" s="177"/>
      <c r="R24" s="178"/>
      <c r="S24" s="156">
        <f>(H23*H24)+(I23*I24)+(J23*J24)+(K23*K24)+(L23*L24)+(M23*M24)+(N23*N24)+(O23*O24)+(P23*P24)+(Q23*Q24)+(R23*R24)</f>
        <v>0</v>
      </c>
    </row>
    <row r="25" spans="2:19" ht="18" customHeight="1" x14ac:dyDescent="0.15">
      <c r="B25" s="619"/>
      <c r="C25" s="529"/>
      <c r="D25" s="643"/>
      <c r="E25" s="660"/>
      <c r="F25" s="662" t="s">
        <v>171</v>
      </c>
      <c r="G25" s="519"/>
      <c r="H25" s="191">
        <v>180</v>
      </c>
      <c r="I25" s="192">
        <v>300</v>
      </c>
      <c r="J25" s="191">
        <v>500</v>
      </c>
      <c r="K25" s="192">
        <v>720</v>
      </c>
      <c r="L25" s="193">
        <v>750</v>
      </c>
      <c r="M25" s="191">
        <v>900</v>
      </c>
      <c r="N25" s="192">
        <v>1000</v>
      </c>
      <c r="O25" s="191">
        <v>1800</v>
      </c>
      <c r="P25" s="191">
        <v>2000</v>
      </c>
      <c r="Q25" s="191"/>
      <c r="R25" s="194"/>
      <c r="S25" s="157" t="s">
        <v>196</v>
      </c>
    </row>
    <row r="26" spans="2:19" ht="19.5" customHeight="1" x14ac:dyDescent="0.15">
      <c r="B26" s="619"/>
      <c r="C26" s="529"/>
      <c r="D26" s="643"/>
      <c r="E26" s="661"/>
      <c r="F26" s="663"/>
      <c r="G26" s="519"/>
      <c r="H26" s="174"/>
      <c r="I26" s="175"/>
      <c r="J26" s="174"/>
      <c r="K26" s="175"/>
      <c r="L26" s="176"/>
      <c r="M26" s="174"/>
      <c r="N26" s="175"/>
      <c r="O26" s="174"/>
      <c r="P26" s="174"/>
      <c r="Q26" s="174"/>
      <c r="R26" s="175"/>
      <c r="S26" s="156">
        <f>(H25*H26)+(I25*I26)+(J25*J26)+(K25*K26)+(L25*L26)+(M25*M26)+(N25*N26)+(O25*O26)+(P25*P26)+(Q25*Q26)+(R25*R26)</f>
        <v>0</v>
      </c>
    </row>
    <row r="27" spans="2:19" ht="18" customHeight="1" x14ac:dyDescent="0.15">
      <c r="B27" s="619"/>
      <c r="C27" s="529"/>
      <c r="D27" s="643"/>
      <c r="E27" s="660"/>
      <c r="F27" s="662" t="s">
        <v>172</v>
      </c>
      <c r="G27" s="519"/>
      <c r="H27" s="191">
        <v>180</v>
      </c>
      <c r="I27" s="192">
        <v>300</v>
      </c>
      <c r="J27" s="191">
        <v>500</v>
      </c>
      <c r="K27" s="192">
        <v>720</v>
      </c>
      <c r="L27" s="193">
        <v>750</v>
      </c>
      <c r="M27" s="191">
        <v>900</v>
      </c>
      <c r="N27" s="192">
        <v>1000</v>
      </c>
      <c r="O27" s="191">
        <v>1800</v>
      </c>
      <c r="P27" s="191">
        <v>2000</v>
      </c>
      <c r="Q27" s="191"/>
      <c r="R27" s="194"/>
      <c r="S27" s="157" t="s">
        <v>195</v>
      </c>
    </row>
    <row r="28" spans="2:19" ht="19.5" customHeight="1" x14ac:dyDescent="0.15">
      <c r="B28" s="641"/>
      <c r="C28" s="578"/>
      <c r="D28" s="644"/>
      <c r="E28" s="664"/>
      <c r="F28" s="665"/>
      <c r="G28" s="522"/>
      <c r="H28" s="180"/>
      <c r="I28" s="181"/>
      <c r="J28" s="180"/>
      <c r="K28" s="181"/>
      <c r="L28" s="182"/>
      <c r="M28" s="180"/>
      <c r="N28" s="181"/>
      <c r="O28" s="180"/>
      <c r="P28" s="180"/>
      <c r="Q28" s="180"/>
      <c r="R28" s="181"/>
      <c r="S28" s="160">
        <f>(H27*H28)+(I27*I28)+(J27*J28)+(K27*K28)+(L27*L28)+(M27*M28)+(N27*N28)+(O27*O28)+(P27*P28)+(Q27*Q28)+(R27*R28)</f>
        <v>0</v>
      </c>
    </row>
  </sheetData>
  <mergeCells count="39">
    <mergeCell ref="B23:B28"/>
    <mergeCell ref="C23:C28"/>
    <mergeCell ref="D23:D28"/>
    <mergeCell ref="E23:E24"/>
    <mergeCell ref="F23:F24"/>
    <mergeCell ref="G23:G28"/>
    <mergeCell ref="E25:E26"/>
    <mergeCell ref="F25:F26"/>
    <mergeCell ref="E27:E28"/>
    <mergeCell ref="F27:F28"/>
    <mergeCell ref="B17:B22"/>
    <mergeCell ref="C17:F18"/>
    <mergeCell ref="G17:G18"/>
    <mergeCell ref="C19:F20"/>
    <mergeCell ref="G19:G20"/>
    <mergeCell ref="C21:F22"/>
    <mergeCell ref="G21:G22"/>
    <mergeCell ref="B6:G6"/>
    <mergeCell ref="H6:S6"/>
    <mergeCell ref="B7:B16"/>
    <mergeCell ref="C7:F8"/>
    <mergeCell ref="G7:G8"/>
    <mergeCell ref="C9:C12"/>
    <mergeCell ref="D9:F10"/>
    <mergeCell ref="G9:G10"/>
    <mergeCell ref="D11:F12"/>
    <mergeCell ref="G11:G12"/>
    <mergeCell ref="C13:C16"/>
    <mergeCell ref="D13:E16"/>
    <mergeCell ref="F13:F14"/>
    <mergeCell ref="G13:G14"/>
    <mergeCell ref="F15:F16"/>
    <mergeCell ref="G15:G16"/>
    <mergeCell ref="B2:S2"/>
    <mergeCell ref="B4:G4"/>
    <mergeCell ref="H4:R4"/>
    <mergeCell ref="S4:S5"/>
    <mergeCell ref="B5:G5"/>
    <mergeCell ref="H5:R5"/>
  </mergeCells>
  <phoneticPr fontId="31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522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申告書</vt:lpstr>
      <vt:lpstr>算出表</vt:lpstr>
      <vt:lpstr>内訳書</vt:lpstr>
      <vt:lpstr>H欄入力用</vt:lpstr>
      <vt:lpstr>Ｉ欄入力用</vt:lpstr>
      <vt:lpstr>Ｊ欄入力用</vt:lpstr>
      <vt:lpstr>Ｋ欄入力用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記載要領　１.doc</dc:title>
  <dc:creator>compaq3</dc:creator>
  <cp:lastModifiedBy>補佐ホサほさhosa</cp:lastModifiedBy>
  <cp:revision>2</cp:revision>
  <cp:lastPrinted>2020-09-16T03:51:35Z</cp:lastPrinted>
  <dcterms:created xsi:type="dcterms:W3CDTF">2020-08-28T05:55:00Z</dcterms:created>
  <dcterms:modified xsi:type="dcterms:W3CDTF">2020-09-16T03:51:39Z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2003-03-26T00:00:00Z</vt:filetime>
  </property>
  <property fmtid="{D5CDD505-2E9C-101B-9397-08002B2CF9AE}" pid="3" name="Creator">
    <vt:lpwstr>記載要領　１.doc - Microsoft Word</vt:lpwstr>
  </property>
  <property fmtid="{D5CDD505-2E9C-101B-9397-08002B2CF9AE}" pid="4" name="LastSaved">
    <vt:filetime>2020-03-04T00:00:00Z</vt:filetime>
  </property>
</Properties>
</file>