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酒税課\共通\03_組織参考資料フォルダ\整理中\その他共有\300　検査係\手持品課税\【令和２年10月１日分】手持品課税\05 研修資料\補佐作業用\申告書\【とりあえず終了】演算式あり\"/>
    </mc:Choice>
  </mc:AlternateContent>
  <bookViews>
    <workbookView xWindow="0" yWindow="0" windowWidth="20490" windowHeight="7770"/>
  </bookViews>
  <sheets>
    <sheet name="【セット】②税額算出表" sheetId="2" r:id="rId1"/>
  </sheets>
  <calcPr calcId="152511"/>
</workbook>
</file>

<file path=xl/calcChain.xml><?xml version="1.0" encoding="utf-8"?>
<calcChain xmlns="http://schemas.openxmlformats.org/spreadsheetml/2006/main">
  <c r="L35" i="2" l="1"/>
  <c r="J35" i="2"/>
  <c r="L30" i="2" l="1"/>
  <c r="L28" i="2"/>
  <c r="L27" i="2"/>
  <c r="L26" i="2"/>
  <c r="L25" i="2"/>
  <c r="L24" i="2"/>
  <c r="L23" i="2"/>
  <c r="L22" i="2"/>
  <c r="L21" i="2"/>
  <c r="L20" i="2"/>
  <c r="L19" i="2"/>
  <c r="L18" i="2"/>
  <c r="J30" i="2"/>
  <c r="J28" i="2"/>
  <c r="J27" i="2"/>
  <c r="J26" i="2"/>
  <c r="J25" i="2"/>
  <c r="J24" i="2"/>
  <c r="J23" i="2"/>
  <c r="J22" i="2"/>
  <c r="J21" i="2"/>
  <c r="J20" i="2"/>
  <c r="J19" i="2"/>
  <c r="J18" i="2"/>
  <c r="J31" i="2" l="1"/>
  <c r="L31" i="2"/>
  <c r="N27" i="2" l="1"/>
  <c r="N23" i="2"/>
  <c r="N21" i="2"/>
  <c r="N19" i="2"/>
  <c r="N30" i="2"/>
  <c r="N24" i="2"/>
  <c r="N20" i="2"/>
  <c r="N18" i="2"/>
  <c r="K30" i="2"/>
  <c r="I30" i="2"/>
  <c r="K29" i="2"/>
  <c r="I29" i="2"/>
  <c r="H31" i="2"/>
  <c r="J33" i="2" l="1"/>
  <c r="J29" i="2"/>
  <c r="L33" i="2"/>
  <c r="L29" i="2"/>
  <c r="N25" i="2"/>
  <c r="N22" i="2"/>
  <c r="N26" i="2"/>
  <c r="N31" i="2"/>
  <c r="N28" i="2" l="1"/>
  <c r="N29" i="2"/>
  <c r="J17" i="2"/>
  <c r="L17" i="2"/>
  <c r="N17" i="2" s="1"/>
  <c r="H33" i="2"/>
  <c r="N33" i="2" l="1"/>
  <c r="N36" i="2" l="1"/>
  <c r="M36" i="2"/>
</calcChain>
</file>

<file path=xl/sharedStrings.xml><?xml version="1.0" encoding="utf-8"?>
<sst xmlns="http://schemas.openxmlformats.org/spreadsheetml/2006/main" count="82" uniqueCount="69">
  <si>
    <t>税　　額　　算　　出　　表</t>
  </si>
  <si>
    <t>（住所）</t>
  </si>
  <si>
    <t>（氏名又は名称）</t>
  </si>
  <si>
    <t>品　目　等</t>
  </si>
  <si>
    <t>所 持 数 量</t>
  </si>
  <si>
    <t>10 ml未満の端数を</t>
  </si>
  <si>
    <t>切り捨てた後の数量</t>
  </si>
  <si>
    <t>新税率による酒税額</t>
  </si>
  <si>
    <t>旧税率による酒税額</t>
  </si>
  <si>
    <t>差 引 酒 税 額</t>
  </si>
  <si>
    <t>税率</t>
  </si>
  <si>
    <t>（１ml当たり）</t>
  </si>
  <si>
    <t>（イ）</t>
  </si>
  <si>
    <t>算出税額</t>
  </si>
  <si>
    <t>ア×イ</t>
  </si>
  <si>
    <t>（ウ）</t>
  </si>
  <si>
    <t>（エ）</t>
  </si>
  <si>
    <t>ア×エ</t>
  </si>
  <si>
    <t>（オ）</t>
  </si>
  <si>
    <t>発泡性酒類</t>
  </si>
  <si>
    <t>ビール</t>
  </si>
  <si>
    <t>Ａ</t>
  </si>
  <si>
    <t xml:space="preserve">円 </t>
  </si>
  <si>
    <t>発 泡 酒</t>
  </si>
  <si>
    <t>麦芽比率50％以上又は</t>
  </si>
  <si>
    <t>アルコール分10度以上</t>
  </si>
  <si>
    <t>Ｂ</t>
  </si>
  <si>
    <t>麦芽比率25％以上50％未満</t>
  </si>
  <si>
    <t>かつアルコール分10度未満</t>
  </si>
  <si>
    <t>Ｃ</t>
  </si>
  <si>
    <t>その他の</t>
  </si>
  <si>
    <t>醸造酒</t>
  </si>
  <si>
    <t>Ｄ</t>
  </si>
  <si>
    <t>リキュール</t>
  </si>
  <si>
    <t>Ｅ</t>
  </si>
  <si>
    <t>醸造酒類</t>
  </si>
  <si>
    <t>Ｆ</t>
  </si>
  <si>
    <t>Ｇ</t>
  </si>
  <si>
    <r>
      <t>その他の醸造酒</t>
    </r>
    <r>
      <rPr>
        <sz val="9"/>
        <color theme="1"/>
        <rFont val="ＭＳ 明朝"/>
        <family val="1"/>
        <charset val="128"/>
      </rPr>
      <t>　※</t>
    </r>
  </si>
  <si>
    <t>Ｈ</t>
  </si>
  <si>
    <t>混成酒類</t>
  </si>
  <si>
    <t>アルコール分</t>
  </si>
  <si>
    <t>Ｉ</t>
  </si>
  <si>
    <t>引上対象酒類</t>
  </si>
  <si>
    <t>Ｄ＋Ｅ＋Ｇ</t>
  </si>
  <si>
    <t>Ｊ</t>
  </si>
  <si>
    <t>引下対象酒類</t>
  </si>
  <si>
    <t>Ａ＋Ｂ＋Ｃ＋Ｆ＋Ｈ＋Ｉ</t>
  </si>
  <si>
    <t>Ｋ</t>
  </si>
  <si>
    <t>合計</t>
  </si>
  <si>
    <t>Ｊ＋Ｋ</t>
  </si>
  <si>
    <t>Ｌ</t>
  </si>
  <si>
    <t>　（注）１　※の酒類は、「その他の発泡性酒類」に該当するものは除きます。</t>
  </si>
  <si>
    <t>　　　　２　「算出税額（ウ）､（オ）」欄には、１円未満の端数を切り捨てた後の金額を記載してください。</t>
  </si>
  <si>
    <t>（ア）</t>
    <phoneticPr fontId="26"/>
  </si>
  <si>
    <t>その他の
発泡性酒類</t>
    <phoneticPr fontId="26"/>
  </si>
  <si>
    <t>（納税申告書①へ転記）</t>
    <phoneticPr fontId="26"/>
  </si>
  <si>
    <t xml:space="preserve">ウ－オ
</t>
    <phoneticPr fontId="26"/>
  </si>
  <si>
    <t>（ご捺印の必要はありません）</t>
    <phoneticPr fontId="26"/>
  </si>
  <si>
    <t>いわゆる
新ジャンル</t>
    <phoneticPr fontId="26"/>
  </si>
  <si>
    <r>
      <t>果　　　　実　　　　酒　</t>
    </r>
    <r>
      <rPr>
        <sz val="10"/>
        <color theme="1"/>
        <rFont val="ＭＳ 明朝"/>
        <family val="1"/>
        <charset val="128"/>
      </rPr>
      <t>※</t>
    </r>
    <phoneticPr fontId="26"/>
  </si>
  <si>
    <r>
      <t>清　　　　　　　　　酒　</t>
    </r>
    <r>
      <rPr>
        <sz val="10"/>
        <color theme="1"/>
        <rFont val="ＭＳ 明朝"/>
        <family val="1"/>
        <charset val="128"/>
      </rPr>
      <t>※</t>
    </r>
    <rPh sb="10" eb="11">
      <t>サケ</t>
    </rPh>
    <phoneticPr fontId="26"/>
  </si>
  <si>
    <t xml:space="preserve"> ▲</t>
    <phoneticPr fontId="26"/>
  </si>
  <si>
    <t>申　告　者　の　住　所
及　　　　び
氏　名　又　は　名　称</t>
    <phoneticPr fontId="26"/>
  </si>
  <si>
    <t>ml</t>
    <phoneticPr fontId="26"/>
  </si>
  <si>
    <r>
      <t>雑 酒</t>
    </r>
    <r>
      <rPr>
        <sz val="9"/>
        <color theme="1"/>
        <rFont val="ＭＳ 明朝"/>
        <family val="1"/>
        <charset val="128"/>
      </rPr>
      <t xml:space="preserve"> ※
</t>
    </r>
    <r>
      <rPr>
        <sz val="7"/>
        <color theme="1"/>
        <rFont val="ＭＳ 明朝"/>
        <family val="1"/>
        <charset val="128"/>
      </rPr>
      <t>（みりん類似以外）</t>
    </r>
    <phoneticPr fontId="26"/>
  </si>
  <si>
    <t xml:space="preserve"> 度未満</t>
    <phoneticPr fontId="26"/>
  </si>
  <si>
    <t>　　 度</t>
    <phoneticPr fontId="26"/>
  </si>
  <si>
    <t>　　 度</t>
    <rPh sb="3" eb="4">
      <t>ド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</si>
</sst>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37" xfId="0" applyFont="1" applyFill="1" applyBorder="1" applyAlignment="1">
      <alignment vertical="top" wrapText="1"/>
    </xf>
    <xf numFmtId="0" fontId="19" fillId="0" borderId="11" xfId="0" applyFont="1" applyFill="1" applyBorder="1" applyAlignment="1">
      <alignment vertical="top" wrapText="1"/>
    </xf>
    <xf numFmtId="0" fontId="19" fillId="0" borderId="12" xfId="0" applyFont="1" applyFill="1" applyBorder="1" applyAlignment="1">
      <alignment vertical="top" wrapText="1"/>
    </xf>
    <xf numFmtId="0" fontId="21" fillId="0" borderId="0" xfId="0" applyFont="1" applyFill="1" applyAlignment="1">
      <alignment vertical="center"/>
    </xf>
    <xf numFmtId="176" fontId="28" fillId="0" borderId="19" xfId="0" applyNumberFormat="1" applyFont="1" applyFill="1" applyBorder="1" applyAlignment="1">
      <alignment vertical="center"/>
    </xf>
    <xf numFmtId="176" fontId="28" fillId="0" borderId="22" xfId="0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33" xfId="0" applyFont="1" applyFill="1" applyBorder="1" applyAlignment="1">
      <alignment vertical="center"/>
    </xf>
    <xf numFmtId="0" fontId="18" fillId="0" borderId="37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vertical="center"/>
    </xf>
    <xf numFmtId="0" fontId="18" fillId="0" borderId="27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distributed" vertical="center" wrapText="1" inden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2" fillId="0" borderId="27" xfId="0" applyFont="1" applyFill="1" applyBorder="1" applyAlignment="1">
      <alignment horizontal="right" vertical="center" wrapText="1"/>
    </xf>
    <xf numFmtId="0" fontId="22" fillId="0" borderId="34" xfId="0" applyFont="1" applyFill="1" applyBorder="1" applyAlignment="1">
      <alignment horizontal="right" vertical="center" wrapText="1"/>
    </xf>
    <xf numFmtId="0" fontId="22" fillId="0" borderId="39" xfId="0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right" vertical="center" wrapText="1"/>
    </xf>
    <xf numFmtId="0" fontId="21" fillId="0" borderId="27" xfId="0" applyFont="1" applyFill="1" applyBorder="1" applyAlignment="1">
      <alignment horizontal="center" vertical="center"/>
    </xf>
    <xf numFmtId="176" fontId="28" fillId="0" borderId="34" xfId="0" applyNumberFormat="1" applyFont="1" applyFill="1" applyBorder="1" applyAlignment="1">
      <alignment vertical="center"/>
    </xf>
    <xf numFmtId="0" fontId="21" fillId="0" borderId="34" xfId="0" applyFont="1" applyFill="1" applyBorder="1" applyAlignment="1">
      <alignment horizontal="center" vertical="center"/>
    </xf>
    <xf numFmtId="176" fontId="28" fillId="0" borderId="39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176" fontId="28" fillId="0" borderId="14" xfId="0" applyNumberFormat="1" applyFont="1" applyFill="1" applyBorder="1" applyAlignment="1">
      <alignment vertical="center"/>
    </xf>
    <xf numFmtId="0" fontId="20" fillId="0" borderId="44" xfId="0" applyFont="1" applyFill="1" applyBorder="1" applyAlignment="1">
      <alignment horizontal="center" wrapText="1"/>
    </xf>
    <xf numFmtId="0" fontId="21" fillId="0" borderId="24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top" wrapText="1"/>
    </xf>
    <xf numFmtId="0" fontId="21" fillId="0" borderId="43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/>
    </xf>
    <xf numFmtId="176" fontId="28" fillId="0" borderId="29" xfId="0" applyNumberFormat="1" applyFont="1" applyFill="1" applyBorder="1" applyAlignment="1">
      <alignment vertical="center"/>
    </xf>
    <xf numFmtId="0" fontId="21" fillId="0" borderId="29" xfId="0" applyFont="1" applyFill="1" applyBorder="1" applyAlignment="1">
      <alignment horizontal="center" vertical="center"/>
    </xf>
    <xf numFmtId="176" fontId="28" fillId="0" borderId="30" xfId="0" applyNumberFormat="1" applyFont="1" applyFill="1" applyBorder="1" applyAlignment="1">
      <alignment vertical="center"/>
    </xf>
    <xf numFmtId="0" fontId="23" fillId="0" borderId="19" xfId="0" applyFont="1" applyFill="1" applyBorder="1" applyAlignment="1">
      <alignment horizontal="center" vertical="center" wrapText="1"/>
    </xf>
    <xf numFmtId="176" fontId="28" fillId="0" borderId="20" xfId="0" applyNumberFormat="1" applyFont="1" applyFill="1" applyBorder="1" applyAlignment="1">
      <alignment vertical="center"/>
    </xf>
    <xf numFmtId="0" fontId="23" fillId="0" borderId="18" xfId="0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1" fillId="0" borderId="21" xfId="0" applyFont="1" applyFill="1" applyBorder="1" applyAlignment="1">
      <alignment horizontal="center" vertical="center"/>
    </xf>
    <xf numFmtId="176" fontId="28" fillId="0" borderId="35" xfId="0" applyNumberFormat="1" applyFont="1" applyFill="1" applyBorder="1" applyAlignment="1">
      <alignment vertical="center"/>
    </xf>
    <xf numFmtId="0" fontId="21" fillId="0" borderId="35" xfId="0" applyFont="1" applyFill="1" applyBorder="1" applyAlignment="1">
      <alignment horizontal="center" vertical="center"/>
    </xf>
    <xf numFmtId="176" fontId="28" fillId="0" borderId="32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vertical="center" wrapText="1"/>
    </xf>
    <xf numFmtId="0" fontId="19" fillId="33" borderId="0" xfId="0" applyFont="1" applyFill="1" applyBorder="1" applyAlignment="1">
      <alignment vertical="center" wrapText="1"/>
    </xf>
    <xf numFmtId="0" fontId="19" fillId="33" borderId="14" xfId="0" applyFont="1" applyFill="1" applyBorder="1" applyAlignment="1">
      <alignment vertical="center" wrapText="1"/>
    </xf>
    <xf numFmtId="0" fontId="23" fillId="33" borderId="18" xfId="0" applyFont="1" applyFill="1" applyBorder="1" applyAlignment="1">
      <alignment vertical="center"/>
    </xf>
    <xf numFmtId="0" fontId="23" fillId="33" borderId="21" xfId="0" applyFont="1" applyFill="1" applyBorder="1" applyAlignment="1">
      <alignment vertical="center"/>
    </xf>
    <xf numFmtId="176" fontId="28" fillId="0" borderId="14" xfId="0" applyNumberFormat="1" applyFont="1" applyFill="1" applyBorder="1" applyAlignment="1">
      <alignment vertical="center"/>
    </xf>
    <xf numFmtId="176" fontId="28" fillId="0" borderId="17" xfId="0" applyNumberFormat="1" applyFont="1" applyFill="1" applyBorder="1" applyAlignment="1">
      <alignment vertical="center"/>
    </xf>
    <xf numFmtId="0" fontId="18" fillId="0" borderId="10" xfId="0" applyFont="1" applyFill="1" applyBorder="1" applyAlignment="1">
      <alignment horizontal="distributed" vertical="center" indent="3"/>
    </xf>
    <xf numFmtId="0" fontId="18" fillId="0" borderId="11" xfId="0" applyFont="1" applyFill="1" applyBorder="1" applyAlignment="1">
      <alignment horizontal="distributed" vertical="center" indent="3"/>
    </xf>
    <xf numFmtId="0" fontId="18" fillId="0" borderId="38" xfId="0" applyFont="1" applyFill="1" applyBorder="1" applyAlignment="1">
      <alignment horizontal="distributed" vertical="center" indent="3"/>
    </xf>
    <xf numFmtId="0" fontId="18" fillId="0" borderId="13" xfId="0" applyFont="1" applyFill="1" applyBorder="1" applyAlignment="1">
      <alignment horizontal="distributed" vertical="center" indent="3"/>
    </xf>
    <xf numFmtId="0" fontId="18" fillId="0" borderId="0" xfId="0" applyFont="1" applyFill="1" applyBorder="1" applyAlignment="1">
      <alignment horizontal="distributed" vertical="center" indent="3"/>
    </xf>
    <xf numFmtId="0" fontId="18" fillId="0" borderId="39" xfId="0" applyFont="1" applyFill="1" applyBorder="1" applyAlignment="1">
      <alignment horizontal="distributed" vertical="center" indent="3"/>
    </xf>
    <xf numFmtId="0" fontId="21" fillId="0" borderId="48" xfId="0" applyFont="1" applyFill="1" applyBorder="1" applyAlignment="1">
      <alignment horizontal="center" vertical="center" wrapText="1"/>
    </xf>
    <xf numFmtId="0" fontId="21" fillId="0" borderId="50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176" fontId="28" fillId="0" borderId="33" xfId="0" applyNumberFormat="1" applyFont="1" applyFill="1" applyBorder="1" applyAlignment="1">
      <alignment vertical="center"/>
    </xf>
    <xf numFmtId="176" fontId="28" fillId="0" borderId="34" xfId="0" applyNumberFormat="1" applyFont="1" applyFill="1" applyBorder="1" applyAlignment="1">
      <alignment vertical="center"/>
    </xf>
    <xf numFmtId="176" fontId="28" fillId="0" borderId="36" xfId="0" applyNumberFormat="1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center" vertical="center" wrapText="1"/>
    </xf>
    <xf numFmtId="176" fontId="28" fillId="0" borderId="45" xfId="0" applyNumberFormat="1" applyFont="1" applyFill="1" applyBorder="1" applyAlignment="1">
      <alignment vertical="center"/>
    </xf>
    <xf numFmtId="176" fontId="28" fillId="0" borderId="39" xfId="0" applyNumberFormat="1" applyFont="1" applyFill="1" applyBorder="1" applyAlignment="1">
      <alignment vertical="center"/>
    </xf>
    <xf numFmtId="176" fontId="28" fillId="0" borderId="25" xfId="0" applyNumberFormat="1" applyFont="1" applyFill="1" applyBorder="1" applyAlignment="1">
      <alignment vertical="center"/>
    </xf>
    <xf numFmtId="176" fontId="28" fillId="0" borderId="24" xfId="0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176" fontId="28" fillId="0" borderId="44" xfId="0" applyNumberFormat="1" applyFont="1" applyFill="1" applyBorder="1" applyAlignment="1">
      <alignment vertical="center"/>
    </xf>
    <xf numFmtId="176" fontId="28" fillId="0" borderId="42" xfId="0" applyNumberFormat="1" applyFont="1" applyFill="1" applyBorder="1" applyAlignment="1">
      <alignment vertical="center"/>
    </xf>
    <xf numFmtId="176" fontId="28" fillId="0" borderId="47" xfId="0" applyNumberFormat="1" applyFont="1" applyFill="1" applyBorder="1" applyAlignment="1">
      <alignment vertical="center"/>
    </xf>
    <xf numFmtId="176" fontId="28" fillId="0" borderId="43" xfId="0" applyNumberFormat="1" applyFont="1" applyFill="1" applyBorder="1" applyAlignment="1">
      <alignment vertical="center"/>
    </xf>
    <xf numFmtId="0" fontId="21" fillId="0" borderId="41" xfId="0" applyFont="1" applyFill="1" applyBorder="1" applyAlignment="1">
      <alignment horizontal="center" vertical="center"/>
    </xf>
    <xf numFmtId="176" fontId="28" fillId="0" borderId="46" xfId="0" applyNumberFormat="1" applyFont="1" applyFill="1" applyBorder="1" applyAlignment="1">
      <alignment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vertical="center" wrapText="1"/>
    </xf>
    <xf numFmtId="0" fontId="19" fillId="0" borderId="24" xfId="0" applyFont="1" applyFill="1" applyBorder="1" applyAlignment="1">
      <alignment vertical="center" wrapText="1"/>
    </xf>
    <xf numFmtId="0" fontId="19" fillId="0" borderId="25" xfId="0" applyFont="1" applyFill="1" applyBorder="1" applyAlignment="1">
      <alignment vertical="center" wrapText="1"/>
    </xf>
    <xf numFmtId="0" fontId="20" fillId="33" borderId="16" xfId="0" applyFont="1" applyFill="1" applyBorder="1" applyAlignment="1">
      <alignment horizontal="center" shrinkToFit="1"/>
    </xf>
    <xf numFmtId="0" fontId="20" fillId="33" borderId="17" xfId="0" applyFont="1" applyFill="1" applyBorder="1" applyAlignment="1">
      <alignment horizontal="center" shrinkToFi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textRotation="255" wrapText="1"/>
    </xf>
    <xf numFmtId="0" fontId="22" fillId="0" borderId="31" xfId="0" applyFont="1" applyFill="1" applyBorder="1" applyAlignment="1">
      <alignment horizontal="center" vertical="center" textRotation="255" wrapText="1"/>
    </xf>
    <xf numFmtId="0" fontId="27" fillId="0" borderId="44" xfId="0" applyFont="1" applyFill="1" applyBorder="1" applyAlignment="1">
      <alignment horizontal="center" vertical="center" textRotation="255" wrapText="1"/>
    </xf>
    <xf numFmtId="0" fontId="27" fillId="0" borderId="34" xfId="0" applyFont="1" applyFill="1" applyBorder="1" applyAlignment="1">
      <alignment horizontal="center" vertical="center" textRotation="255" wrapText="1"/>
    </xf>
    <xf numFmtId="0" fontId="27" fillId="0" borderId="36" xfId="0" applyFont="1" applyFill="1" applyBorder="1" applyAlignment="1">
      <alignment horizontal="center" vertical="center" textRotation="255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distributed" vertical="center" wrapText="1" indent="1"/>
    </xf>
    <xf numFmtId="0" fontId="18" fillId="0" borderId="19" xfId="0" applyFont="1" applyFill="1" applyBorder="1" applyAlignment="1">
      <alignment horizontal="distributed" vertical="center" wrapText="1" indent="1"/>
    </xf>
    <xf numFmtId="0" fontId="18" fillId="0" borderId="0" xfId="0" applyFont="1" applyFill="1" applyBorder="1" applyAlignment="1">
      <alignment horizontal="distributed" vertical="center" wrapText="1" indent="1"/>
    </xf>
    <xf numFmtId="0" fontId="19" fillId="0" borderId="0" xfId="0" applyFont="1" applyFill="1" applyBorder="1" applyAlignment="1">
      <alignment horizontal="distributed" vertical="center" wrapText="1" indent="1"/>
    </xf>
    <xf numFmtId="0" fontId="22" fillId="0" borderId="54" xfId="0" applyFont="1" applyFill="1" applyBorder="1" applyAlignment="1">
      <alignment horizontal="center" vertical="center" textRotation="255" wrapText="1"/>
    </xf>
    <xf numFmtId="0" fontId="18" fillId="0" borderId="0" xfId="0" applyFont="1" applyFill="1" applyBorder="1" applyAlignment="1">
      <alignment horizontal="distributed" vertical="center" wrapText="1" indent="2"/>
    </xf>
    <xf numFmtId="0" fontId="18" fillId="0" borderId="33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176" fontId="28" fillId="0" borderId="11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176" fontId="28" fillId="0" borderId="38" xfId="0" applyNumberFormat="1" applyFont="1" applyFill="1" applyBorder="1" applyAlignment="1">
      <alignment vertical="center"/>
    </xf>
    <xf numFmtId="176" fontId="28" fillId="0" borderId="40" xfId="0" applyNumberFormat="1" applyFont="1" applyFill="1" applyBorder="1" applyAlignment="1">
      <alignment vertical="center"/>
    </xf>
    <xf numFmtId="176" fontId="28" fillId="0" borderId="12" xfId="0" applyNumberFormat="1" applyFont="1" applyFill="1" applyBorder="1" applyAlignment="1">
      <alignment vertical="center"/>
    </xf>
    <xf numFmtId="0" fontId="21" fillId="0" borderId="51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19" fillId="33" borderId="27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left" vertical="center" wrapText="1"/>
    </xf>
    <xf numFmtId="0" fontId="19" fillId="33" borderId="14" xfId="0" applyFont="1" applyFill="1" applyBorder="1" applyAlignment="1">
      <alignment horizontal="left" vertical="center" wrapText="1"/>
    </xf>
    <xf numFmtId="0" fontId="19" fillId="33" borderId="41" xfId="0" applyFont="1" applyFill="1" applyBorder="1" applyAlignment="1">
      <alignment horizontal="left" vertical="center" wrapText="1"/>
    </xf>
    <xf numFmtId="0" fontId="19" fillId="33" borderId="43" xfId="0" applyFont="1" applyFill="1" applyBorder="1" applyAlignment="1">
      <alignment horizontal="left" vertical="center" wrapText="1"/>
    </xf>
    <xf numFmtId="0" fontId="19" fillId="33" borderId="47" xfId="0" applyFont="1" applyFill="1" applyBorder="1" applyAlignment="1">
      <alignment horizontal="left" vertical="center" wrapText="1"/>
    </xf>
    <xf numFmtId="0" fontId="19" fillId="33" borderId="26" xfId="0" applyFont="1" applyFill="1" applyBorder="1" applyAlignment="1">
      <alignment horizontal="left" vertical="center" wrapText="1"/>
    </xf>
    <xf numFmtId="0" fontId="19" fillId="33" borderId="16" xfId="0" applyFont="1" applyFill="1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533400</xdr:colOff>
      <xdr:row>0</xdr:row>
      <xdr:rowOff>133350</xdr:rowOff>
    </xdr:from>
    <xdr:to>
      <xdr:col>14</xdr:col>
      <xdr:colOff>133350</xdr:colOff>
      <xdr:row>3</xdr:row>
      <xdr:rowOff>76199</xdr:rowOff>
    </xdr:to>
    <xdr:sp macro="" textlink="">
      <xdr:nvSpPr>
        <xdr:cNvPr id="1133" name="Text Box 109"/>
        <xdr:cNvSpPr txBox="1">
          <a:spLocks noChangeArrowheads="1"/>
        </xdr:cNvSpPr>
      </xdr:nvSpPr>
      <xdr:spPr bwMode="auto">
        <a:xfrm>
          <a:off x="10144125" y="133350"/>
          <a:ext cx="752475" cy="514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酒 税</a:t>
          </a:r>
        </a:p>
      </xdr:txBody>
    </xdr:sp>
    <xdr:clientData/>
  </xdr:twoCellAnchor>
  <xdr:twoCellAnchor>
    <xdr:from>
      <xdr:col>13</xdr:col>
      <xdr:colOff>466725</xdr:colOff>
      <xdr:row>0</xdr:row>
      <xdr:rowOff>104775</xdr:rowOff>
    </xdr:from>
    <xdr:to>
      <xdr:col>14</xdr:col>
      <xdr:colOff>76200</xdr:colOff>
      <xdr:row>2</xdr:row>
      <xdr:rowOff>123825</xdr:rowOff>
    </xdr:to>
    <xdr:sp macro="" textlink="">
      <xdr:nvSpPr>
        <xdr:cNvPr id="1132" name="AutoShape 108"/>
        <xdr:cNvSpPr>
          <a:spLocks noChangeArrowheads="1"/>
        </xdr:cNvSpPr>
      </xdr:nvSpPr>
      <xdr:spPr bwMode="auto">
        <a:xfrm>
          <a:off x="10229850" y="104775"/>
          <a:ext cx="723900" cy="400050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85725</xdr:colOff>
      <xdr:row>12</xdr:row>
      <xdr:rowOff>47625</xdr:rowOff>
    </xdr:from>
    <xdr:to>
      <xdr:col>7</xdr:col>
      <xdr:colOff>1381125</xdr:colOff>
      <xdr:row>13</xdr:row>
      <xdr:rowOff>161925</xdr:rowOff>
    </xdr:to>
    <xdr:sp macro="" textlink="">
      <xdr:nvSpPr>
        <xdr:cNvPr id="1135" name="AutoShape 111"/>
        <xdr:cNvSpPr>
          <a:spLocks noChangeArrowheads="1"/>
        </xdr:cNvSpPr>
      </xdr:nvSpPr>
      <xdr:spPr bwMode="auto">
        <a:xfrm>
          <a:off x="3390900" y="2085975"/>
          <a:ext cx="1295400" cy="30480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85725</xdr:colOff>
      <xdr:row>12</xdr:row>
      <xdr:rowOff>47625</xdr:rowOff>
    </xdr:from>
    <xdr:to>
      <xdr:col>7</xdr:col>
      <xdr:colOff>1381125</xdr:colOff>
      <xdr:row>13</xdr:row>
      <xdr:rowOff>161925</xdr:rowOff>
    </xdr:to>
    <xdr:sp macro="" textlink="">
      <xdr:nvSpPr>
        <xdr:cNvPr id="7" name="AutoShape 111"/>
        <xdr:cNvSpPr>
          <a:spLocks noChangeArrowheads="1"/>
        </xdr:cNvSpPr>
      </xdr:nvSpPr>
      <xdr:spPr bwMode="auto">
        <a:xfrm>
          <a:off x="3390900" y="1971675"/>
          <a:ext cx="1295400" cy="28575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showGridLines="0" tabSelected="1" workbookViewId="0">
      <selection activeCell="H5" sqref="H5:N6"/>
    </sheetView>
  </sheetViews>
  <sheetFormatPr defaultRowHeight="15.75" customHeight="1" x14ac:dyDescent="0.15"/>
  <cols>
    <col min="1" max="1" width="2.625" style="9" customWidth="1"/>
    <col min="2" max="2" width="4.125" style="9" customWidth="1"/>
    <col min="3" max="3" width="12.625" style="9" customWidth="1"/>
    <col min="4" max="4" width="4.625" style="9" customWidth="1"/>
    <col min="5" max="5" width="5.125" style="9" customWidth="1"/>
    <col min="6" max="6" width="10.125" style="9" customWidth="1"/>
    <col min="7" max="7" width="4.125" style="9" customWidth="1"/>
    <col min="8" max="8" width="19.625" style="9" customWidth="1"/>
    <col min="9" max="9" width="12.125" style="9" customWidth="1"/>
    <col min="10" max="10" width="17.125" style="9" customWidth="1"/>
    <col min="11" max="11" width="12.125" style="9" customWidth="1"/>
    <col min="12" max="12" width="17.125" style="9" customWidth="1"/>
    <col min="13" max="13" width="4.625" style="9" customWidth="1"/>
    <col min="14" max="14" width="15.125" style="9" customWidth="1"/>
    <col min="15" max="15" width="2.625" style="9" customWidth="1"/>
    <col min="16" max="16384" width="9" style="9"/>
  </cols>
  <sheetData>
    <row r="1" spans="2:14" ht="15" customHeight="1" x14ac:dyDescent="0.15"/>
    <row r="2" spans="2:14" ht="15" customHeight="1" x14ac:dyDescent="0.15">
      <c r="B2" s="161" t="s">
        <v>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2:14" ht="15" customHeight="1" x14ac:dyDescent="0.15">
      <c r="B3" s="1"/>
    </row>
    <row r="4" spans="2:14" ht="13.5" customHeight="1" x14ac:dyDescent="0.15">
      <c r="B4" s="120" t="s">
        <v>63</v>
      </c>
      <c r="C4" s="121"/>
      <c r="D4" s="121"/>
      <c r="E4" s="121"/>
      <c r="F4" s="121"/>
      <c r="G4" s="122"/>
      <c r="H4" s="2" t="s">
        <v>1</v>
      </c>
      <c r="I4" s="3"/>
      <c r="J4" s="3"/>
      <c r="K4" s="3"/>
      <c r="L4" s="3"/>
      <c r="M4" s="3"/>
      <c r="N4" s="4"/>
    </row>
    <row r="5" spans="2:14" ht="13.5" customHeight="1" x14ac:dyDescent="0.15">
      <c r="B5" s="123"/>
      <c r="C5" s="124"/>
      <c r="D5" s="124"/>
      <c r="E5" s="124"/>
      <c r="F5" s="124"/>
      <c r="G5" s="125"/>
      <c r="H5" s="169"/>
      <c r="I5" s="170"/>
      <c r="J5" s="170"/>
      <c r="K5" s="170"/>
      <c r="L5" s="170"/>
      <c r="M5" s="170"/>
      <c r="N5" s="171"/>
    </row>
    <row r="6" spans="2:14" ht="13.5" customHeight="1" x14ac:dyDescent="0.15">
      <c r="B6" s="123"/>
      <c r="C6" s="124"/>
      <c r="D6" s="124"/>
      <c r="E6" s="124"/>
      <c r="F6" s="124"/>
      <c r="G6" s="125"/>
      <c r="H6" s="172"/>
      <c r="I6" s="173"/>
      <c r="J6" s="173"/>
      <c r="K6" s="173"/>
      <c r="L6" s="173"/>
      <c r="M6" s="173"/>
      <c r="N6" s="174"/>
    </row>
    <row r="7" spans="2:14" ht="13.5" customHeight="1" x14ac:dyDescent="0.15">
      <c r="B7" s="123"/>
      <c r="C7" s="124"/>
      <c r="D7" s="124"/>
      <c r="E7" s="124"/>
      <c r="F7" s="124"/>
      <c r="G7" s="125"/>
      <c r="H7" s="115" t="s">
        <v>2</v>
      </c>
      <c r="I7" s="116"/>
      <c r="J7" s="116"/>
      <c r="K7" s="116"/>
      <c r="L7" s="116"/>
      <c r="M7" s="116"/>
      <c r="N7" s="117"/>
    </row>
    <row r="8" spans="2:14" ht="13.5" customHeight="1" x14ac:dyDescent="0.15">
      <c r="B8" s="123"/>
      <c r="C8" s="124"/>
      <c r="D8" s="124"/>
      <c r="E8" s="124"/>
      <c r="F8" s="124"/>
      <c r="G8" s="125"/>
      <c r="H8" s="169"/>
      <c r="I8" s="170"/>
      <c r="J8" s="170"/>
      <c r="K8" s="170"/>
      <c r="L8" s="170"/>
      <c r="M8" s="60"/>
      <c r="N8" s="61"/>
    </row>
    <row r="9" spans="2:14" ht="13.5" customHeight="1" x14ac:dyDescent="0.15">
      <c r="B9" s="126"/>
      <c r="C9" s="127"/>
      <c r="D9" s="127"/>
      <c r="E9" s="127"/>
      <c r="F9" s="127"/>
      <c r="G9" s="128"/>
      <c r="H9" s="175"/>
      <c r="I9" s="176"/>
      <c r="J9" s="176"/>
      <c r="K9" s="176"/>
      <c r="L9" s="176"/>
      <c r="M9" s="118" t="s">
        <v>58</v>
      </c>
      <c r="N9" s="119"/>
    </row>
    <row r="10" spans="2:14" ht="6" customHeight="1" x14ac:dyDescent="0.15">
      <c r="B10" s="120" t="s">
        <v>3</v>
      </c>
      <c r="C10" s="121"/>
      <c r="D10" s="121"/>
      <c r="E10" s="121"/>
      <c r="F10" s="121"/>
      <c r="G10" s="121"/>
      <c r="H10" s="10"/>
      <c r="I10" s="129" t="s">
        <v>7</v>
      </c>
      <c r="J10" s="122"/>
      <c r="K10" s="129" t="s">
        <v>8</v>
      </c>
      <c r="L10" s="122"/>
      <c r="M10" s="11"/>
      <c r="N10" s="12"/>
    </row>
    <row r="11" spans="2:14" ht="15" customHeight="1" x14ac:dyDescent="0.15">
      <c r="B11" s="123"/>
      <c r="C11" s="124"/>
      <c r="D11" s="124"/>
      <c r="E11" s="124"/>
      <c r="F11" s="124"/>
      <c r="G11" s="124"/>
      <c r="H11" s="86" t="s">
        <v>4</v>
      </c>
      <c r="I11" s="130"/>
      <c r="J11" s="131"/>
      <c r="K11" s="130"/>
      <c r="L11" s="131"/>
      <c r="M11" s="132" t="s">
        <v>9</v>
      </c>
      <c r="N11" s="133"/>
    </row>
    <row r="12" spans="2:14" ht="4.5" customHeight="1" x14ac:dyDescent="0.15">
      <c r="B12" s="123"/>
      <c r="C12" s="124"/>
      <c r="D12" s="124"/>
      <c r="E12" s="124"/>
      <c r="F12" s="124"/>
      <c r="G12" s="124"/>
      <c r="H12" s="86"/>
      <c r="I12" s="13"/>
      <c r="J12" s="14"/>
      <c r="K12" s="14"/>
      <c r="L12" s="15"/>
      <c r="M12" s="132"/>
      <c r="N12" s="133"/>
    </row>
    <row r="13" spans="2:14" ht="13.5" customHeight="1" x14ac:dyDescent="0.15">
      <c r="B13" s="123"/>
      <c r="C13" s="124"/>
      <c r="D13" s="124"/>
      <c r="E13" s="124"/>
      <c r="F13" s="124"/>
      <c r="G13" s="124"/>
      <c r="H13" s="16" t="s">
        <v>5</v>
      </c>
      <c r="I13" s="17" t="s">
        <v>10</v>
      </c>
      <c r="J13" s="18" t="s">
        <v>13</v>
      </c>
      <c r="K13" s="18" t="s">
        <v>10</v>
      </c>
      <c r="L13" s="19" t="s">
        <v>13</v>
      </c>
      <c r="M13" s="20"/>
      <c r="N13" s="21"/>
    </row>
    <row r="14" spans="2:14" ht="13.5" customHeight="1" x14ac:dyDescent="0.15">
      <c r="B14" s="123"/>
      <c r="C14" s="124"/>
      <c r="D14" s="124"/>
      <c r="E14" s="124"/>
      <c r="F14" s="124"/>
      <c r="G14" s="124"/>
      <c r="H14" s="16" t="s">
        <v>6</v>
      </c>
      <c r="I14" s="22" t="s">
        <v>11</v>
      </c>
      <c r="J14" s="23" t="s">
        <v>14</v>
      </c>
      <c r="K14" s="23" t="s">
        <v>11</v>
      </c>
      <c r="L14" s="24" t="s">
        <v>17</v>
      </c>
      <c r="M14" s="90" t="s">
        <v>57</v>
      </c>
      <c r="N14" s="134"/>
    </row>
    <row r="15" spans="2:14" ht="15" customHeight="1" x14ac:dyDescent="0.15">
      <c r="B15" s="123"/>
      <c r="C15" s="127"/>
      <c r="D15" s="127"/>
      <c r="E15" s="127"/>
      <c r="F15" s="127"/>
      <c r="G15" s="127"/>
      <c r="H15" s="25" t="s">
        <v>54</v>
      </c>
      <c r="I15" s="25" t="s">
        <v>12</v>
      </c>
      <c r="J15" s="26" t="s">
        <v>15</v>
      </c>
      <c r="K15" s="26" t="s">
        <v>16</v>
      </c>
      <c r="L15" s="27" t="s">
        <v>18</v>
      </c>
      <c r="M15" s="135"/>
      <c r="N15" s="136"/>
    </row>
    <row r="16" spans="2:14" ht="13.5" customHeight="1" x14ac:dyDescent="0.15">
      <c r="B16" s="152" t="s">
        <v>19</v>
      </c>
      <c r="C16" s="153" t="s">
        <v>20</v>
      </c>
      <c r="D16" s="153"/>
      <c r="E16" s="153"/>
      <c r="F16" s="153"/>
      <c r="G16" s="154" t="s">
        <v>21</v>
      </c>
      <c r="H16" s="28" t="s">
        <v>64</v>
      </c>
      <c r="I16" s="29" t="s">
        <v>22</v>
      </c>
      <c r="J16" s="30" t="s">
        <v>22</v>
      </c>
      <c r="K16" s="30" t="s">
        <v>22</v>
      </c>
      <c r="L16" s="31" t="s">
        <v>22</v>
      </c>
      <c r="M16" s="28"/>
      <c r="N16" s="32" t="s">
        <v>22</v>
      </c>
    </row>
    <row r="17" spans="2:14" ht="18" customHeight="1" x14ac:dyDescent="0.15">
      <c r="B17" s="141"/>
      <c r="C17" s="153"/>
      <c r="D17" s="153"/>
      <c r="E17" s="153"/>
      <c r="F17" s="153"/>
      <c r="G17" s="86"/>
      <c r="H17" s="8"/>
      <c r="I17" s="33">
        <v>0.2</v>
      </c>
      <c r="J17" s="34" t="str">
        <f>IF(H17=0,"",ROUNDDOWN(H17*I17,0))</f>
        <v/>
      </c>
      <c r="K17" s="35">
        <v>0.22</v>
      </c>
      <c r="L17" s="36" t="str">
        <f>IF(H17=0,"",ROUNDDOWN(H17*K17,0))</f>
        <v/>
      </c>
      <c r="M17" s="37" t="s">
        <v>62</v>
      </c>
      <c r="N17" s="38" t="str">
        <f>IF(H17="","",L17-J17)</f>
        <v/>
      </c>
    </row>
    <row r="18" spans="2:14" ht="12" customHeight="1" x14ac:dyDescent="0.15">
      <c r="B18" s="141"/>
      <c r="C18" s="155" t="s">
        <v>23</v>
      </c>
      <c r="D18" s="109" t="s">
        <v>24</v>
      </c>
      <c r="E18" s="110"/>
      <c r="F18" s="111"/>
      <c r="G18" s="85" t="s">
        <v>26</v>
      </c>
      <c r="H18" s="97"/>
      <c r="I18" s="99">
        <v>0.2</v>
      </c>
      <c r="J18" s="101" t="str">
        <f t="shared" ref="J18:J30" si="0">IF(H18=0,"",ROUNDDOWN(H18*I18,0))</f>
        <v/>
      </c>
      <c r="K18" s="107">
        <v>0.22</v>
      </c>
      <c r="L18" s="94" t="str">
        <f t="shared" ref="L18:L30" si="1">IF(H18=0,"",ROUNDDOWN(H18*K18,0))</f>
        <v/>
      </c>
      <c r="M18" s="83" t="s">
        <v>62</v>
      </c>
      <c r="N18" s="96" t="str">
        <f t="shared" ref="N18:N30" si="2">IF(H18="","",L18-J18)</f>
        <v/>
      </c>
    </row>
    <row r="19" spans="2:14" ht="12" customHeight="1" x14ac:dyDescent="0.15">
      <c r="B19" s="141"/>
      <c r="C19" s="132"/>
      <c r="D19" s="112" t="s">
        <v>25</v>
      </c>
      <c r="E19" s="113"/>
      <c r="F19" s="114"/>
      <c r="G19" s="86"/>
      <c r="H19" s="98"/>
      <c r="I19" s="100"/>
      <c r="J19" s="76" t="str">
        <f t="shared" si="0"/>
        <v/>
      </c>
      <c r="K19" s="156"/>
      <c r="L19" s="95" t="str">
        <f t="shared" si="1"/>
        <v/>
      </c>
      <c r="M19" s="84"/>
      <c r="N19" s="64" t="str">
        <f t="shared" si="2"/>
        <v/>
      </c>
    </row>
    <row r="20" spans="2:14" ht="12" customHeight="1" x14ac:dyDescent="0.15">
      <c r="B20" s="141"/>
      <c r="C20" s="132"/>
      <c r="D20" s="109" t="s">
        <v>27</v>
      </c>
      <c r="E20" s="110"/>
      <c r="F20" s="111"/>
      <c r="G20" s="85" t="s">
        <v>29</v>
      </c>
      <c r="H20" s="97"/>
      <c r="I20" s="99">
        <v>0.167125</v>
      </c>
      <c r="J20" s="101" t="str">
        <f t="shared" si="0"/>
        <v/>
      </c>
      <c r="K20" s="107">
        <v>0.17812500000000001</v>
      </c>
      <c r="L20" s="94" t="str">
        <f t="shared" si="1"/>
        <v/>
      </c>
      <c r="M20" s="83" t="s">
        <v>62</v>
      </c>
      <c r="N20" s="96" t="str">
        <f t="shared" si="2"/>
        <v/>
      </c>
    </row>
    <row r="21" spans="2:14" ht="12" customHeight="1" x14ac:dyDescent="0.15">
      <c r="B21" s="141"/>
      <c r="C21" s="130"/>
      <c r="D21" s="137" t="s">
        <v>28</v>
      </c>
      <c r="E21" s="138"/>
      <c r="F21" s="139"/>
      <c r="G21" s="140"/>
      <c r="H21" s="104"/>
      <c r="I21" s="105"/>
      <c r="J21" s="106" t="str">
        <f t="shared" si="0"/>
        <v/>
      </c>
      <c r="K21" s="108"/>
      <c r="L21" s="102" t="str">
        <f t="shared" si="1"/>
        <v/>
      </c>
      <c r="M21" s="84"/>
      <c r="N21" s="103" t="str">
        <f t="shared" si="2"/>
        <v/>
      </c>
    </row>
    <row r="22" spans="2:14" ht="12" customHeight="1" x14ac:dyDescent="0.15">
      <c r="B22" s="141"/>
      <c r="C22" s="151" t="s">
        <v>55</v>
      </c>
      <c r="D22" s="88" t="s">
        <v>59</v>
      </c>
      <c r="E22" s="89"/>
      <c r="F22" s="39" t="s">
        <v>30</v>
      </c>
      <c r="G22" s="85" t="s">
        <v>32</v>
      </c>
      <c r="H22" s="97"/>
      <c r="I22" s="99">
        <v>0.108</v>
      </c>
      <c r="J22" s="101" t="str">
        <f t="shared" si="0"/>
        <v/>
      </c>
      <c r="K22" s="107">
        <v>0.08</v>
      </c>
      <c r="L22" s="94" t="str">
        <f t="shared" si="1"/>
        <v/>
      </c>
      <c r="M22" s="40"/>
      <c r="N22" s="96" t="str">
        <f>IF(H22="","",J22-L22)</f>
        <v/>
      </c>
    </row>
    <row r="23" spans="2:14" ht="12" customHeight="1" x14ac:dyDescent="0.15">
      <c r="B23" s="141"/>
      <c r="C23" s="151"/>
      <c r="D23" s="90"/>
      <c r="E23" s="91"/>
      <c r="F23" s="41" t="s">
        <v>31</v>
      </c>
      <c r="G23" s="140"/>
      <c r="H23" s="104"/>
      <c r="I23" s="105"/>
      <c r="J23" s="106" t="str">
        <f t="shared" si="0"/>
        <v/>
      </c>
      <c r="K23" s="108"/>
      <c r="L23" s="102" t="str">
        <f t="shared" si="1"/>
        <v/>
      </c>
      <c r="M23" s="42"/>
      <c r="N23" s="103" t="str">
        <f t="shared" si="2"/>
        <v/>
      </c>
    </row>
    <row r="24" spans="2:14" ht="24" customHeight="1" x14ac:dyDescent="0.15">
      <c r="B24" s="141"/>
      <c r="C24" s="151"/>
      <c r="D24" s="92"/>
      <c r="E24" s="93"/>
      <c r="F24" s="43" t="s">
        <v>33</v>
      </c>
      <c r="G24" s="14" t="s">
        <v>34</v>
      </c>
      <c r="H24" s="8"/>
      <c r="I24" s="33">
        <v>0.108</v>
      </c>
      <c r="J24" s="34" t="str">
        <f t="shared" si="0"/>
        <v/>
      </c>
      <c r="K24" s="35">
        <v>0.08</v>
      </c>
      <c r="L24" s="36" t="str">
        <f t="shared" si="1"/>
        <v/>
      </c>
      <c r="M24" s="20"/>
      <c r="N24" s="38" t="str">
        <f>IF(H24="","",J24-L24)</f>
        <v/>
      </c>
    </row>
    <row r="25" spans="2:14" ht="24" customHeight="1" x14ac:dyDescent="0.15">
      <c r="B25" s="141" t="s">
        <v>35</v>
      </c>
      <c r="C25" s="148" t="s">
        <v>61</v>
      </c>
      <c r="D25" s="149"/>
      <c r="E25" s="149"/>
      <c r="F25" s="149"/>
      <c r="G25" s="44" t="s">
        <v>36</v>
      </c>
      <c r="H25" s="6"/>
      <c r="I25" s="45">
        <v>0.11</v>
      </c>
      <c r="J25" s="46" t="str">
        <f t="shared" si="0"/>
        <v/>
      </c>
      <c r="K25" s="47">
        <v>0.12</v>
      </c>
      <c r="L25" s="48" t="str">
        <f t="shared" si="1"/>
        <v/>
      </c>
      <c r="M25" s="49" t="s">
        <v>62</v>
      </c>
      <c r="N25" s="50" t="str">
        <f t="shared" si="2"/>
        <v/>
      </c>
    </row>
    <row r="26" spans="2:14" ht="24" customHeight="1" x14ac:dyDescent="0.15">
      <c r="B26" s="141"/>
      <c r="C26" s="150" t="s">
        <v>60</v>
      </c>
      <c r="D26" s="150"/>
      <c r="E26" s="150"/>
      <c r="F26" s="150"/>
      <c r="G26" s="14" t="s">
        <v>37</v>
      </c>
      <c r="H26" s="8"/>
      <c r="I26" s="33">
        <v>0.09</v>
      </c>
      <c r="J26" s="34" t="str">
        <f t="shared" si="0"/>
        <v/>
      </c>
      <c r="K26" s="35">
        <v>0.08</v>
      </c>
      <c r="L26" s="36" t="str">
        <f t="shared" si="1"/>
        <v/>
      </c>
      <c r="M26" s="20"/>
      <c r="N26" s="38" t="str">
        <f>IF(H26="","",J26-L26)</f>
        <v/>
      </c>
    </row>
    <row r="27" spans="2:14" ht="24" customHeight="1" x14ac:dyDescent="0.15">
      <c r="B27" s="141"/>
      <c r="C27" s="148" t="s">
        <v>38</v>
      </c>
      <c r="D27" s="149"/>
      <c r="E27" s="149"/>
      <c r="F27" s="149"/>
      <c r="G27" s="44" t="s">
        <v>39</v>
      </c>
      <c r="H27" s="6"/>
      <c r="I27" s="45">
        <v>0.12</v>
      </c>
      <c r="J27" s="46" t="str">
        <f t="shared" si="0"/>
        <v/>
      </c>
      <c r="K27" s="47">
        <v>0.14000000000000001</v>
      </c>
      <c r="L27" s="48" t="str">
        <f t="shared" si="1"/>
        <v/>
      </c>
      <c r="M27" s="49" t="s">
        <v>62</v>
      </c>
      <c r="N27" s="50" t="str">
        <f t="shared" si="2"/>
        <v/>
      </c>
    </row>
    <row r="28" spans="2:14" ht="21" customHeight="1" x14ac:dyDescent="0.15">
      <c r="B28" s="141" t="s">
        <v>40</v>
      </c>
      <c r="C28" s="85" t="s">
        <v>65</v>
      </c>
      <c r="D28" s="143" t="s">
        <v>41</v>
      </c>
      <c r="E28" s="51">
        <v>21</v>
      </c>
      <c r="F28" s="52" t="s">
        <v>66</v>
      </c>
      <c r="G28" s="146" t="s">
        <v>42</v>
      </c>
      <c r="H28" s="6"/>
      <c r="I28" s="45">
        <v>0.2</v>
      </c>
      <c r="J28" s="46" t="str">
        <f t="shared" si="0"/>
        <v/>
      </c>
      <c r="K28" s="47">
        <v>0.22</v>
      </c>
      <c r="L28" s="48" t="str">
        <f t="shared" si="1"/>
        <v/>
      </c>
      <c r="M28" s="83" t="s">
        <v>62</v>
      </c>
      <c r="N28" s="96" t="str">
        <f>IF(SUM(H28:H30)=0,"",IF(H29+H30=0,L28-J28,IF(H28+H30=0,L29-J29,IF(H28+H29=0,L30-J30,IF(H28=0,(L29-J29)+(L30-J30),IF(H29=0,(L28-J28)+(L30-J30),IF(H30=0,(L28-J28)+(L29-J29),(L28-J28)+(L29-J29)+(L30-J30))))))))</f>
        <v/>
      </c>
    </row>
    <row r="29" spans="2:14" ht="21" customHeight="1" x14ac:dyDescent="0.15">
      <c r="B29" s="141"/>
      <c r="C29" s="86"/>
      <c r="D29" s="144"/>
      <c r="E29" s="62"/>
      <c r="F29" s="52" t="s">
        <v>67</v>
      </c>
      <c r="G29" s="146"/>
      <c r="H29" s="6"/>
      <c r="I29" s="45" t="str">
        <f>IF(E29="","",((E29-20)*0.01)+0.2)</f>
        <v/>
      </c>
      <c r="J29" s="46" t="str">
        <f t="shared" si="0"/>
        <v/>
      </c>
      <c r="K29" s="47" t="str">
        <f>IF(E29="","",((E29-20)*0.011)+0.22)</f>
        <v/>
      </c>
      <c r="L29" s="48" t="str">
        <f t="shared" si="1"/>
        <v/>
      </c>
      <c r="M29" s="78"/>
      <c r="N29" s="64" t="str">
        <f t="shared" si="2"/>
        <v/>
      </c>
    </row>
    <row r="30" spans="2:14" ht="21" customHeight="1" x14ac:dyDescent="0.15">
      <c r="B30" s="142"/>
      <c r="C30" s="87"/>
      <c r="D30" s="145"/>
      <c r="E30" s="63"/>
      <c r="F30" s="53" t="s">
        <v>68</v>
      </c>
      <c r="G30" s="147"/>
      <c r="H30" s="7"/>
      <c r="I30" s="54" t="str">
        <f>IF(E30="","",((E30-20)*0.01)+0.2)</f>
        <v/>
      </c>
      <c r="J30" s="55" t="str">
        <f t="shared" si="0"/>
        <v/>
      </c>
      <c r="K30" s="56" t="str">
        <f>IF(E30="","",((E30-20)*0.011)+0.22)</f>
        <v/>
      </c>
      <c r="L30" s="57" t="str">
        <f t="shared" si="1"/>
        <v/>
      </c>
      <c r="M30" s="79"/>
      <c r="N30" s="65" t="str">
        <f t="shared" si="2"/>
        <v/>
      </c>
    </row>
    <row r="31" spans="2:14" ht="15.75" customHeight="1" x14ac:dyDescent="0.15">
      <c r="B31" s="69" t="s">
        <v>43</v>
      </c>
      <c r="C31" s="70"/>
      <c r="D31" s="70"/>
      <c r="E31" s="70"/>
      <c r="F31" s="70"/>
      <c r="G31" s="86" t="s">
        <v>45</v>
      </c>
      <c r="H31" s="98" t="str">
        <f>IF(H22+H24+H26=0,"",H22+H24+H26)</f>
        <v/>
      </c>
      <c r="I31" s="72"/>
      <c r="J31" s="76" t="str">
        <f>IF(H22+H24+H26=0,"",(H22*I22)+(H24*I24)+(H26*I26))</f>
        <v/>
      </c>
      <c r="K31" s="166"/>
      <c r="L31" s="95" t="str">
        <f>IF(H22+H24+H26=0,"",(H22*K22)+(H24*K24)+(H26*K26))</f>
        <v/>
      </c>
      <c r="M31" s="81"/>
      <c r="N31" s="64" t="str">
        <f>IF(H22+H24+H26=0,"",J31-L31)</f>
        <v/>
      </c>
    </row>
    <row r="32" spans="2:14" ht="15.75" customHeight="1" x14ac:dyDescent="0.15">
      <c r="B32" s="157" t="s">
        <v>44</v>
      </c>
      <c r="C32" s="158"/>
      <c r="D32" s="158"/>
      <c r="E32" s="158"/>
      <c r="F32" s="158"/>
      <c r="G32" s="87"/>
      <c r="H32" s="160"/>
      <c r="I32" s="74"/>
      <c r="J32" s="77"/>
      <c r="K32" s="167"/>
      <c r="L32" s="164"/>
      <c r="M32" s="82"/>
      <c r="N32" s="65"/>
    </row>
    <row r="33" spans="2:14" ht="15.75" customHeight="1" x14ac:dyDescent="0.15">
      <c r="B33" s="66" t="s">
        <v>46</v>
      </c>
      <c r="C33" s="67"/>
      <c r="D33" s="67"/>
      <c r="E33" s="67"/>
      <c r="F33" s="67"/>
      <c r="G33" s="154" t="s">
        <v>48</v>
      </c>
      <c r="H33" s="159" t="str">
        <f>IF(H17+H18+H20+H25+H27+H28+H29+H30=0,"",H17+H18+H20+H25+H27+H28+H29+H30)</f>
        <v/>
      </c>
      <c r="I33" s="72"/>
      <c r="J33" s="75" t="str">
        <f>IF(H17+H18+H20+H25+H27+H28+H29+H30=0,"",IF(E29=0,((H17*I17)+(H18*I18)+(H20*I20)+(H25*I25)+(H27*I27)+(H28*I28)),IF(E30=0,((H17*I17)+(H18*I18)+(H20*I20)+(H25*I25)+(H27*I27)+(H28*I28)+(H29*I29)),(H17*I17)+(H18*I18)+(H20*I20)+(H25*I25)+(H27*I27)+(H28*I28)+(H29*I29)+(H30*I30))))</f>
        <v/>
      </c>
      <c r="K33" s="166"/>
      <c r="L33" s="163" t="str">
        <f>IF(H17+H18+H20+H25+H27+H28+H29+H30=0,"",IF(E29=0,((H17*K17)+(H18*K18)+(H20*K20)+(H25*K25)+(H27*K27)+(H28*K28)),IF(E30=0,((H17*K17)+(H18*K18)+(H20*K20)+(H25*K25)+(H27*K27)+(H28*K28)+(H29*K29)),(H17*K17)+(H18*K18)+(H20*K20)+(H25*K25)+(H27*K27)+(H28*K28)+(H29*K29)+(H30*K30))))</f>
        <v/>
      </c>
      <c r="M33" s="80" t="s">
        <v>62</v>
      </c>
      <c r="N33" s="165" t="str">
        <f>IF(H17+H18+H20+H25+H27+H30+H29+H28=0,"",L33-J33)</f>
        <v/>
      </c>
    </row>
    <row r="34" spans="2:14" ht="15.75" customHeight="1" x14ac:dyDescent="0.15">
      <c r="B34" s="157" t="s">
        <v>47</v>
      </c>
      <c r="C34" s="158"/>
      <c r="D34" s="158"/>
      <c r="E34" s="158"/>
      <c r="F34" s="158"/>
      <c r="G34" s="87"/>
      <c r="H34" s="160"/>
      <c r="I34" s="74"/>
      <c r="J34" s="77"/>
      <c r="K34" s="168"/>
      <c r="L34" s="164"/>
      <c r="M34" s="79"/>
      <c r="N34" s="65"/>
    </row>
    <row r="35" spans="2:14" ht="8.25" customHeight="1" x14ac:dyDescent="0.15">
      <c r="B35" s="66" t="s">
        <v>49</v>
      </c>
      <c r="C35" s="67"/>
      <c r="D35" s="67"/>
      <c r="E35" s="67"/>
      <c r="F35" s="68"/>
      <c r="G35" s="14"/>
      <c r="H35" s="72"/>
      <c r="I35" s="72"/>
      <c r="J35" s="75" t="str">
        <f>IF(H17+H18+H20+H22+H24+H25+H26+H27+H28+H29+H30=0,"",IF(E29=0,((H17*I17)+(H18*I18)+(H20*I20)+(H22*I22)+(H24*I24)+(H25*I25)+(H26*I26)+(H27*I27)+(H28*I28)),IF(E30=0,((H17*I17)+(H18*I18)+(H20*I20)+(H22*I22)+(H24*I24)+(H25*I25)+(H26*I26)+(H27*I27)+(H28*I28)+(H29*I29)),(H17*I17)+(H18*I18)+(H20*I20)+(H22*I22)+(H24*I24)+(H25*I25)+(H26*I26)+(H27*I27)+(H28*I28)+(H29*I29)+(H30*I30))))</f>
        <v/>
      </c>
      <c r="K35" s="73"/>
      <c r="L35" s="75" t="str">
        <f>IF(H17+H18+H20+H22+H24+H25+H26+H27+H28+H29+H30=0,"",IF(E29=0,((H17*K17)+(H18*K18)+(H20*K20)+(H22*K22)+(H24*K24)+(H25*K25)+(H26*K26)+(H27*K27)+(H28*K28)),IF(E30=0,((H17*K17)+(H18*K18)+(H20*K20)+(H22*K22)+(H24*K24)+(H25*K25)+(H26*K26)+(H27*K27)+(H28*K28)+(H29*K29)),(H17*K17)+(H18*K18)+(H20*K20)+(H22*K22)+(H24*K24)+(H25*K25)+(H26*K26)+(H27*K27)+(H28*K28)+(H29*K29)+(H30*K30))))</f>
        <v/>
      </c>
      <c r="M35" s="58" t="s">
        <v>56</v>
      </c>
      <c r="N35" s="59"/>
    </row>
    <row r="36" spans="2:14" ht="7.5" customHeight="1" x14ac:dyDescent="0.15">
      <c r="B36" s="69"/>
      <c r="C36" s="70"/>
      <c r="D36" s="70"/>
      <c r="E36" s="70"/>
      <c r="F36" s="71"/>
      <c r="G36" s="86" t="s">
        <v>51</v>
      </c>
      <c r="H36" s="73"/>
      <c r="I36" s="73"/>
      <c r="J36" s="76"/>
      <c r="K36" s="73"/>
      <c r="L36" s="76"/>
      <c r="M36" s="78" t="str">
        <f>IF(SUM(H17:H30)=0,"",IF(H22+H24+H26=0," ▲",IF(H17+H18+H20+H25+H27+H28+H29+H30=0,"",IF(N33&gt;N31," ▲",""))))</f>
        <v/>
      </c>
      <c r="N36" s="64" t="str">
        <f>IF(SUM(H17:H30)=0,"",IF(H22+H24+H26=0,N33,IF(H17+H18+H20+H25+H27+H28+H29+H30=0,N31,IF(N31=N33,0,IF(N31&gt;N33,N31-N33,N33-N31)))))</f>
        <v/>
      </c>
    </row>
    <row r="37" spans="2:14" ht="15.75" customHeight="1" x14ac:dyDescent="0.15">
      <c r="B37" s="157" t="s">
        <v>50</v>
      </c>
      <c r="C37" s="158"/>
      <c r="D37" s="158"/>
      <c r="E37" s="158"/>
      <c r="F37" s="158"/>
      <c r="G37" s="87"/>
      <c r="H37" s="74"/>
      <c r="I37" s="74"/>
      <c r="J37" s="77"/>
      <c r="K37" s="74"/>
      <c r="L37" s="77"/>
      <c r="M37" s="79"/>
      <c r="N37" s="65"/>
    </row>
    <row r="38" spans="2:14" ht="15.75" customHeight="1" x14ac:dyDescent="0.15">
      <c r="B38" s="5" t="s">
        <v>52</v>
      </c>
    </row>
    <row r="39" spans="2:14" ht="15.75" customHeight="1" x14ac:dyDescent="0.15">
      <c r="B39" s="5" t="s">
        <v>53</v>
      </c>
    </row>
  </sheetData>
  <mergeCells count="85">
    <mergeCell ref="B2:N2"/>
    <mergeCell ref="L33:L34"/>
    <mergeCell ref="N33:N34"/>
    <mergeCell ref="B37:F37"/>
    <mergeCell ref="G36:G37"/>
    <mergeCell ref="K31:K32"/>
    <mergeCell ref="L31:L32"/>
    <mergeCell ref="N31:N32"/>
    <mergeCell ref="B33:F33"/>
    <mergeCell ref="N28:N30"/>
    <mergeCell ref="K33:K34"/>
    <mergeCell ref="B31:F31"/>
    <mergeCell ref="B32:F32"/>
    <mergeCell ref="G31:G32"/>
    <mergeCell ref="H31:H32"/>
    <mergeCell ref="I31:I32"/>
    <mergeCell ref="J31:J32"/>
    <mergeCell ref="B34:F34"/>
    <mergeCell ref="G33:G34"/>
    <mergeCell ref="H33:H34"/>
    <mergeCell ref="I33:I34"/>
    <mergeCell ref="J33:J34"/>
    <mergeCell ref="K22:K23"/>
    <mergeCell ref="L22:L23"/>
    <mergeCell ref="B28:B30"/>
    <mergeCell ref="D28:D30"/>
    <mergeCell ref="G28:G30"/>
    <mergeCell ref="B25:B27"/>
    <mergeCell ref="C25:F25"/>
    <mergeCell ref="C26:F26"/>
    <mergeCell ref="C27:F27"/>
    <mergeCell ref="C22:C24"/>
    <mergeCell ref="B16:B24"/>
    <mergeCell ref="C16:F17"/>
    <mergeCell ref="G16:G17"/>
    <mergeCell ref="C18:C21"/>
    <mergeCell ref="K18:K19"/>
    <mergeCell ref="G22:G23"/>
    <mergeCell ref="D20:F20"/>
    <mergeCell ref="D21:F21"/>
    <mergeCell ref="G20:G21"/>
    <mergeCell ref="H20:H21"/>
    <mergeCell ref="J20:J21"/>
    <mergeCell ref="D19:F19"/>
    <mergeCell ref="G18:G19"/>
    <mergeCell ref="H7:N7"/>
    <mergeCell ref="M9:N9"/>
    <mergeCell ref="B4:G9"/>
    <mergeCell ref="B10:G15"/>
    <mergeCell ref="I10:J11"/>
    <mergeCell ref="K10:L11"/>
    <mergeCell ref="H11:H12"/>
    <mergeCell ref="M11:N12"/>
    <mergeCell ref="M14:N15"/>
    <mergeCell ref="H5:N6"/>
    <mergeCell ref="H8:L9"/>
    <mergeCell ref="C28:C30"/>
    <mergeCell ref="D22:E24"/>
    <mergeCell ref="L18:L19"/>
    <mergeCell ref="N18:N19"/>
    <mergeCell ref="H18:H19"/>
    <mergeCell ref="I18:I19"/>
    <mergeCell ref="J18:J19"/>
    <mergeCell ref="L20:L21"/>
    <mergeCell ref="N20:N21"/>
    <mergeCell ref="N22:N23"/>
    <mergeCell ref="H22:H23"/>
    <mergeCell ref="I22:I23"/>
    <mergeCell ref="J22:J23"/>
    <mergeCell ref="I20:I21"/>
    <mergeCell ref="K20:K21"/>
    <mergeCell ref="D18:F18"/>
    <mergeCell ref="M33:M34"/>
    <mergeCell ref="M31:M32"/>
    <mergeCell ref="M28:M30"/>
    <mergeCell ref="M20:M21"/>
    <mergeCell ref="M18:M19"/>
    <mergeCell ref="N36:N37"/>
    <mergeCell ref="B35:F36"/>
    <mergeCell ref="H35:H37"/>
    <mergeCell ref="I35:I37"/>
    <mergeCell ref="J35:J37"/>
    <mergeCell ref="K35:K37"/>
    <mergeCell ref="L35:L37"/>
    <mergeCell ref="M36:M37"/>
  </mergeCells>
  <phoneticPr fontId="26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611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【セット】②税額算出表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記載要領　１.doc</dc:title>
  <dc:creator>compaq3</dc:creator>
  <cp:lastModifiedBy>酒税課 主査 浅田</cp:lastModifiedBy>
  <cp:revision>2</cp:revision>
  <cp:lastPrinted>2020-08-28T04:27:17Z</cp:lastPrinted>
  <dcterms:created xsi:type="dcterms:W3CDTF">2020-08-20T23:32:00Z</dcterms:created>
  <dcterms:modified xsi:type="dcterms:W3CDTF">2020-09-16T03:23:51Z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2003-03-26T00:00:00Z</vt:filetime>
  </property>
  <property fmtid="{D5CDD505-2E9C-101B-9397-08002B2CF9AE}" pid="3" name="Creator">
    <vt:lpwstr>記載要領　１.doc - Microsoft Word</vt:lpwstr>
  </property>
  <property fmtid="{D5CDD505-2E9C-101B-9397-08002B2CF9AE}" pid="4" name="LastSaved">
    <vt:filetime>2020-03-04T00:00:00Z</vt:filetime>
  </property>
</Properties>
</file>