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13B0F429-2E81-4466-8A8B-AA01AA834D18}" xr6:coauthVersionLast="45" xr6:coauthVersionMax="45" xr10:uidLastSave="{00000000-0000-0000-0000-000000000000}"/>
  <bookViews>
    <workbookView xWindow="6915" yWindow="1905" windowWidth="21600" windowHeight="11385" xr2:uid="{ED0745A2-BE01-47DA-927E-E67D830EB053}"/>
  </bookViews>
  <sheets>
    <sheet name="別紙⑤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5" i="3" l="1"/>
  <c r="A84" i="3"/>
  <c r="A83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<sst xmlns="http://schemas.openxmlformats.org/spreadsheetml/2006/main" count="276" uniqueCount="198">
  <si>
    <t>別紙⑤　2019年お歳暮　宅配ギフトチラシ・おせちカタログ価格表</t>
    <rPh sb="0" eb="2">
      <t>ベッシ</t>
    </rPh>
    <rPh sb="8" eb="9">
      <t>ネン</t>
    </rPh>
    <rPh sb="10" eb="12">
      <t>セイボ</t>
    </rPh>
    <rPh sb="13" eb="15">
      <t>タクハイ</t>
    </rPh>
    <rPh sb="29" eb="31">
      <t>カカク</t>
    </rPh>
    <rPh sb="31" eb="32">
      <t>ヒョウ</t>
    </rPh>
    <phoneticPr fontId="5"/>
  </si>
  <si>
    <t>カタログNo</t>
  </si>
  <si>
    <t>商品コード</t>
    <rPh sb="0" eb="2">
      <t>ショウヒン</t>
    </rPh>
    <phoneticPr fontId="5"/>
  </si>
  <si>
    <t>税率</t>
    <rPh sb="0" eb="2">
      <t>ゼイリツ</t>
    </rPh>
    <phoneticPr fontId="5"/>
  </si>
  <si>
    <t>カテゴリー</t>
  </si>
  <si>
    <t>消費税率</t>
  </si>
  <si>
    <t>型番</t>
  </si>
  <si>
    <t>商品名</t>
    <phoneticPr fontId="5"/>
  </si>
  <si>
    <t>連合会納入価格</t>
    <rPh sb="0" eb="2">
      <t>レンゴウ</t>
    </rPh>
    <rPh sb="2" eb="3">
      <t>カイ</t>
    </rPh>
    <rPh sb="3" eb="5">
      <t>ノウニュウ</t>
    </rPh>
    <rPh sb="5" eb="7">
      <t>カカク</t>
    </rPh>
    <phoneticPr fontId="5"/>
  </si>
  <si>
    <t>参考希望小売価格（税抜）</t>
    <rPh sb="0" eb="2">
      <t>サンコウ</t>
    </rPh>
    <rPh sb="2" eb="4">
      <t>キボウ</t>
    </rPh>
    <rPh sb="4" eb="6">
      <t>コウリ</t>
    </rPh>
    <rPh sb="6" eb="8">
      <t>カカク</t>
    </rPh>
    <phoneticPr fontId="5"/>
  </si>
  <si>
    <t>物流No</t>
    <phoneticPr fontId="5"/>
  </si>
  <si>
    <t>JAN</t>
    <phoneticPr fontId="5"/>
  </si>
  <si>
    <t>配達区分</t>
  </si>
  <si>
    <t>プレモアード</t>
    <phoneticPr fontId="5"/>
  </si>
  <si>
    <t>HLC-40</t>
  </si>
  <si>
    <t>カゴメ＆タニタ食堂監修＆宝幸バラエティギフト</t>
  </si>
  <si>
    <t>常温</t>
  </si>
  <si>
    <t>DAM-35</t>
  </si>
  <si>
    <t>日清オイリオ　アマニ油バラエティギフト</t>
  </si>
  <si>
    <t>年末年始</t>
  </si>
  <si>
    <t>P3-10</t>
  </si>
  <si>
    <t>新巻鮭姿</t>
  </si>
  <si>
    <t>冷凍</t>
  </si>
  <si>
    <t>P3-11</t>
  </si>
  <si>
    <t>知床産　新巻鮭半身（切身）</t>
  </si>
  <si>
    <t>8S0235</t>
  </si>
  <si>
    <t>知床羅臼産　いくらの醤油漬け</t>
  </si>
  <si>
    <t>M2-12</t>
  </si>
  <si>
    <t>塩抜きかずの子</t>
  </si>
  <si>
    <t>鍋ギフト</t>
  </si>
  <si>
    <t>Q25-1</t>
  </si>
  <si>
    <t>北の寄せ鍋</t>
  </si>
  <si>
    <t>RHS-50H</t>
  </si>
  <si>
    <t>博多「華味鳥」水たきセット</t>
  </si>
  <si>
    <t>お値打ちお買い得</t>
  </si>
  <si>
    <t>Q1-5</t>
  </si>
  <si>
    <t>ボイルずわい蟹脚肉</t>
  </si>
  <si>
    <t>Q3-5</t>
  </si>
  <si>
    <t>北海道産　新巻鮭姿</t>
  </si>
  <si>
    <t>Q4-9</t>
  </si>
  <si>
    <t>数の子松前漬＆北海道噴火湾産　ホタテ松前漬</t>
  </si>
  <si>
    <t>Q2-8</t>
  </si>
  <si>
    <t>モンドセレクション金賞受賞　辛子明太子</t>
  </si>
  <si>
    <t>Q4-6</t>
  </si>
  <si>
    <t>北海道産　ほっけスティック</t>
  </si>
  <si>
    <t>P5-61</t>
  </si>
  <si>
    <t>国産牛と国産豚のすき焼きセット</t>
  </si>
  <si>
    <t>NGT-2</t>
  </si>
  <si>
    <t>九州産華味鳥　チキンナゲット</t>
  </si>
  <si>
    <t>Q13-3</t>
  </si>
  <si>
    <t>和歌山県産　有田みかん</t>
  </si>
  <si>
    <t>OM-A</t>
  </si>
  <si>
    <t>無選別おかきミックス</t>
  </si>
  <si>
    <t>松阪牛入りハンバーグとグルメギフト</t>
  </si>
  <si>
    <t>Q8-20</t>
  </si>
  <si>
    <t>松阪牛入りハンバーグと松阪牛生ハム</t>
  </si>
  <si>
    <t>冷蔵</t>
  </si>
  <si>
    <t>お家ｄｅ美味</t>
  </si>
  <si>
    <t>CH-31</t>
  </si>
  <si>
    <t>伊藤ハム　クリームチーズ入りハンバーグ</t>
  </si>
  <si>
    <t>銘店とセット</t>
  </si>
  <si>
    <t>Q24-19</t>
  </si>
  <si>
    <t>「神戸風月堂」プティーゴーフル＆ＵＣＣドリップコーヒーセット</t>
  </si>
  <si>
    <t>Q24-26</t>
  </si>
  <si>
    <t>「丸福珈琲店」ドリップ珈琲＆マドレーヌセット</t>
  </si>
  <si>
    <t>Q24-18</t>
  </si>
  <si>
    <t>「銀座ブールミッシュ」ミルフレット＆ドトールコーヒーセット</t>
  </si>
  <si>
    <t>Q24-22</t>
  </si>
  <si>
    <t>「銀座コージーコーナー」マドレーヌ＆ＡＧＦ＆ＵＣＣドリップコーヒーセット</t>
  </si>
  <si>
    <t>ホテル・名店</t>
  </si>
  <si>
    <t>DPR&amp;TNF</t>
  </si>
  <si>
    <t>「モンシェール」堂島プリンスロール＆とろける生フロマージュ</t>
  </si>
  <si>
    <t>Q8-6</t>
  </si>
  <si>
    <t>「ラ・ベットラ・ダ・オチアイ」落合務監修　牛肉１００％ハンバーグ</t>
  </si>
  <si>
    <t>Q8-27</t>
  </si>
  <si>
    <t>「ラ・ロシェル」坂井宏行監修　こだわりのローストビーフ</t>
  </si>
  <si>
    <t>Q23-18</t>
  </si>
  <si>
    <t>「バッケンモーツアルト」プレミアム広島レモンケーキ</t>
  </si>
  <si>
    <t>MB-30</t>
  </si>
  <si>
    <t>「道場六三郎」監修　豚角煮セット</t>
  </si>
  <si>
    <t>JTB5</t>
  </si>
  <si>
    <t>「重慶飯店」点心セット　馬車道</t>
  </si>
  <si>
    <t>HCS-4HT</t>
  </si>
  <si>
    <t>博多「華味鳥」カレー詰合せ</t>
  </si>
  <si>
    <t>からだにやさしいギフト</t>
  </si>
  <si>
    <t>P45-2</t>
  </si>
  <si>
    <t>「近藤養蜂場」国産百花蜂蜜ギフト</t>
  </si>
  <si>
    <t>スイーツ（洋菓子）</t>
  </si>
  <si>
    <t>PGS-327</t>
  </si>
  <si>
    <t>「銀座千疋屋」銀座プチフルーツタルト</t>
  </si>
  <si>
    <t>PGS-073</t>
  </si>
  <si>
    <t>「銀座千疋屋」銀座ミルフィーユ</t>
  </si>
  <si>
    <t>PGS-164</t>
  </si>
  <si>
    <t>「銀座千疋屋」銀座フルーツクーヘン</t>
  </si>
  <si>
    <t>MC-6834</t>
  </si>
  <si>
    <t>「モチクリーム」ストロベリーコレクション</t>
  </si>
  <si>
    <t>Q22-12</t>
  </si>
  <si>
    <t>福岡「宇美八幡宮」名物　子安餅</t>
  </si>
  <si>
    <t>アイス</t>
  </si>
  <si>
    <t>PGS-036</t>
  </si>
  <si>
    <t>「銀座千疋屋」銀座プレミアムアイス</t>
  </si>
  <si>
    <t>A-CA3</t>
  </si>
  <si>
    <t>「京都センチュリーホテル」アイスクリームギフト</t>
  </si>
  <si>
    <t>フルーツ</t>
  </si>
  <si>
    <t>P13-11</t>
  </si>
  <si>
    <t>愛媛みかん</t>
  </si>
  <si>
    <t>P14-20</t>
  </si>
  <si>
    <t>フルーツバラエティ</t>
  </si>
  <si>
    <t>海の幸</t>
  </si>
  <si>
    <t>P3-3</t>
  </si>
  <si>
    <t>山口県産　天然のどぐろ開き</t>
  </si>
  <si>
    <t>GTS-8</t>
  </si>
  <si>
    <t>「竹八」煮魚菜・あぶり吟醸漬セット</t>
  </si>
  <si>
    <t>P2-5</t>
  </si>
  <si>
    <t>「博多ふくいち」辛子明太子</t>
  </si>
  <si>
    <t>M29-11</t>
  </si>
  <si>
    <t>古来さつま揚げ</t>
  </si>
  <si>
    <t>ローストビーフ</t>
  </si>
  <si>
    <t>WR-40</t>
  </si>
  <si>
    <t>「賛否両論」ローストビーフとローストポークセット</t>
  </si>
  <si>
    <t>精肉</t>
  </si>
  <si>
    <t>P5-58</t>
  </si>
  <si>
    <t>宮崎牛　すき焼き（４等級）</t>
  </si>
  <si>
    <t>ハム</t>
  </si>
  <si>
    <t>TZS-360</t>
  </si>
  <si>
    <t>プリマハム　匠の膳ギフト</t>
  </si>
  <si>
    <t>TKS-36</t>
  </si>
  <si>
    <t>伊藤ハム　国産伝承バラエティ</t>
  </si>
  <si>
    <t>IGM-31</t>
  </si>
  <si>
    <t>伊藤ハム　伝承献呈バラエティ</t>
  </si>
  <si>
    <t>MV-455</t>
  </si>
  <si>
    <t>丸大食品　煌彩ハムギフト</t>
  </si>
  <si>
    <t>UKI-48</t>
  </si>
  <si>
    <t>日本ハム　国産プレミアム　美ノ国</t>
  </si>
  <si>
    <t>UKI-42</t>
  </si>
  <si>
    <t>NK-301</t>
  </si>
  <si>
    <t>日本ハム　本格派ギフト</t>
  </si>
  <si>
    <t>こだわりハム</t>
  </si>
  <si>
    <t>WBO</t>
  </si>
  <si>
    <t>プリマハム　ホワイトボンレス</t>
  </si>
  <si>
    <t>ドライ</t>
  </si>
  <si>
    <t>SB-50S</t>
  </si>
  <si>
    <t>スターバックス　オリガミドリップコーヒーギフト</t>
  </si>
  <si>
    <t>E-30N</t>
  </si>
  <si>
    <t>ＡＧＦ　インスタントコーヒーバラエティギフト</t>
  </si>
  <si>
    <t>ZD-30J</t>
  </si>
  <si>
    <t>ＡＧＦ　ちょっと贅沢な珈琲店ドリップコーヒー</t>
  </si>
  <si>
    <t>ASK-30B</t>
  </si>
  <si>
    <t>アストリア　プレミアスティックコーヒー</t>
  </si>
  <si>
    <t>KIM-30L</t>
  </si>
  <si>
    <t>キーコーヒー　スティックバラエティギフト</t>
  </si>
  <si>
    <t>FVJ-30</t>
  </si>
  <si>
    <t>デルモンテ　野菜・果実混合飲料ギフト</t>
  </si>
  <si>
    <t>KYJ-30R</t>
  </si>
  <si>
    <t>カゴメ　野菜飲料バラエティギフト（紙容器）</t>
  </si>
  <si>
    <t>KSR-30N</t>
  </si>
  <si>
    <t>カゴメ　すこやかファミリーギフト</t>
  </si>
  <si>
    <t>TMJ-30</t>
  </si>
  <si>
    <t>トーラク　ティータイムセレクション</t>
  </si>
  <si>
    <t>TV-30</t>
  </si>
  <si>
    <t>Ａｚｕｍｉ　プライムスイーツ</t>
  </si>
  <si>
    <t>WYN-30</t>
  </si>
  <si>
    <t>トーラク　和洋スイーツギフト</t>
  </si>
  <si>
    <t>KU-30</t>
  </si>
  <si>
    <t>Ａｚｕｍｉ　和菓の匠彩</t>
  </si>
  <si>
    <t>BG-40</t>
  </si>
  <si>
    <t>ＢＯＳＣＯ　ＧＩＦＴ　ＳＥＴ</t>
  </si>
  <si>
    <t>PTP-30</t>
  </si>
  <si>
    <t>日清べに花油＆ヘルシーオイルギフト</t>
  </si>
  <si>
    <t>NK-30N</t>
  </si>
  <si>
    <t>日清ヘルシーオイル＆しぼりたて生しょうゆギフト</t>
  </si>
  <si>
    <t>SA-40J</t>
  </si>
  <si>
    <t>味の素　減塩調味料ギフト</t>
  </si>
  <si>
    <t>FNV-30</t>
  </si>
  <si>
    <t>正田醤油　新鮮生しょうゆ調味料ギフト</t>
  </si>
  <si>
    <t>KMS-30</t>
  </si>
  <si>
    <t>キッコーマン　特選丸大豆しょうゆギフト</t>
  </si>
  <si>
    <t>AGS-30</t>
  </si>
  <si>
    <t>ニコニコのり　九州有明海産のり詰合せ</t>
  </si>
  <si>
    <t>SN-302E</t>
  </si>
  <si>
    <t>白子のり　海苔・かに缶詰合せ</t>
  </si>
  <si>
    <t>ABZ-30</t>
  </si>
  <si>
    <t>あけぼの　瓶詰セット</t>
  </si>
  <si>
    <t>RUS-30</t>
  </si>
  <si>
    <t>松茸つゆで食べる麺詰合せ</t>
  </si>
  <si>
    <t>AOS-30</t>
  </si>
  <si>
    <t>年越し・迎春ギフト</t>
  </si>
  <si>
    <t>Q27-1</t>
  </si>
  <si>
    <t>紀州産南高梅使用　梅農家の自家用梅干（はちみつ入）</t>
  </si>
  <si>
    <t>おせち</t>
    <phoneticPr fontId="5"/>
  </si>
  <si>
    <t>Ｑ41-3</t>
    <phoneticPr fontId="5"/>
  </si>
  <si>
    <t>迎春おせち</t>
    <rPh sb="0" eb="1">
      <t>ゲイ</t>
    </rPh>
    <rPh sb="1" eb="2">
      <t>ハル</t>
    </rPh>
    <phoneticPr fontId="5"/>
  </si>
  <si>
    <t>冷凍</t>
    <rPh sb="0" eb="2">
      <t>レイトウ</t>
    </rPh>
    <phoneticPr fontId="5"/>
  </si>
  <si>
    <t>Ｑ41-2</t>
    <phoneticPr fontId="5"/>
  </si>
  <si>
    <t>彩豊楽</t>
    <rPh sb="0" eb="1">
      <t>アヤ</t>
    </rPh>
    <rPh sb="1" eb="2">
      <t>ユタカ</t>
    </rPh>
    <rPh sb="2" eb="3">
      <t>ラク</t>
    </rPh>
    <phoneticPr fontId="5"/>
  </si>
  <si>
    <t>Ｑ41-1</t>
    <phoneticPr fontId="5"/>
  </si>
  <si>
    <t>京都「洙樂庵」　減塩おせち</t>
  </si>
  <si>
    <t>希望小売価格　（税込）</t>
    <rPh sb="0" eb="2">
      <t>キボウ</t>
    </rPh>
    <rPh sb="2" eb="4">
      <t>コウリ</t>
    </rPh>
    <rPh sb="4" eb="6">
      <t>カカク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</si>
</sst>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Century"/>
      <family val="1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38" fontId="6" fillId="0" borderId="1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8" fontId="6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9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38" fontId="6" fillId="0" borderId="21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178" fontId="6" fillId="0" borderId="1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4" fillId="0" borderId="24" xfId="0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38" fontId="6" fillId="0" borderId="26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178" fontId="6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">
    <cellStyle name="パーセント 2" xfId="3" xr:uid="{F30FF0EB-244D-491B-BBF7-1C15C0CCA779}"/>
    <cellStyle name="桁区切り" xfId="1" builtinId="6"/>
    <cellStyle name="桁区切り 2" xfId="2" xr:uid="{36F0E55F-3AFD-4613-AD4D-229665702D0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42DF-3AAC-422C-AC4F-4710C6C35AF9}">
  <dimension ref="A1:M86"/>
  <sheetViews>
    <sheetView tabSelected="1" view="pageBreakPreview" topLeftCell="C1" zoomScale="60" zoomScaleNormal="60" workbookViewId="0">
      <selection activeCell="G11" sqref="G11"/>
    </sheetView>
  </sheetViews>
  <sheetFormatPr defaultRowHeight="19.5" x14ac:dyDescent="0.4"/>
  <cols>
    <col min="1" max="1" width="10.625" style="4" customWidth="1"/>
    <col min="2" max="2" width="16.625" style="4" customWidth="1"/>
    <col min="3" max="3" width="8.25" style="4" customWidth="1"/>
    <col min="4" max="4" width="27.625" style="6" customWidth="1"/>
    <col min="5" max="5" width="4.5" style="4" hidden="1" customWidth="1"/>
    <col min="6" max="6" width="12.625" style="6" customWidth="1"/>
    <col min="7" max="7" width="77.875" style="4" customWidth="1"/>
    <col min="8" max="8" width="15.25" style="5" customWidth="1"/>
    <col min="9" max="10" width="18.625" style="6" customWidth="1"/>
    <col min="11" max="11" width="6" style="4" hidden="1" customWidth="1"/>
    <col min="12" max="12" width="23.875" style="7" customWidth="1"/>
    <col min="13" max="13" width="17.625" style="6" customWidth="1"/>
    <col min="14" max="256" width="9" style="4"/>
    <col min="257" max="257" width="10.625" style="4" customWidth="1"/>
    <col min="258" max="258" width="16.625" style="4" customWidth="1"/>
    <col min="259" max="259" width="8.25" style="4" customWidth="1"/>
    <col min="260" max="260" width="27.625" style="4" customWidth="1"/>
    <col min="261" max="261" width="0" style="4" hidden="1" customWidth="1"/>
    <col min="262" max="262" width="12.625" style="4" customWidth="1"/>
    <col min="263" max="263" width="77.875" style="4" customWidth="1"/>
    <col min="264" max="264" width="15.25" style="4" customWidth="1"/>
    <col min="265" max="266" width="18.625" style="4" customWidth="1"/>
    <col min="267" max="267" width="0" style="4" hidden="1" customWidth="1"/>
    <col min="268" max="268" width="23.875" style="4" customWidth="1"/>
    <col min="269" max="269" width="17.625" style="4" customWidth="1"/>
    <col min="270" max="512" width="9" style="4"/>
    <col min="513" max="513" width="10.625" style="4" customWidth="1"/>
    <col min="514" max="514" width="16.625" style="4" customWidth="1"/>
    <col min="515" max="515" width="8.25" style="4" customWidth="1"/>
    <col min="516" max="516" width="27.625" style="4" customWidth="1"/>
    <col min="517" max="517" width="0" style="4" hidden="1" customWidth="1"/>
    <col min="518" max="518" width="12.625" style="4" customWidth="1"/>
    <col min="519" max="519" width="77.875" style="4" customWidth="1"/>
    <col min="520" max="520" width="15.25" style="4" customWidth="1"/>
    <col min="521" max="522" width="18.625" style="4" customWidth="1"/>
    <col min="523" max="523" width="0" style="4" hidden="1" customWidth="1"/>
    <col min="524" max="524" width="23.875" style="4" customWidth="1"/>
    <col min="525" max="525" width="17.625" style="4" customWidth="1"/>
    <col min="526" max="768" width="9" style="4"/>
    <col min="769" max="769" width="10.625" style="4" customWidth="1"/>
    <col min="770" max="770" width="16.625" style="4" customWidth="1"/>
    <col min="771" max="771" width="8.25" style="4" customWidth="1"/>
    <col min="772" max="772" width="27.625" style="4" customWidth="1"/>
    <col min="773" max="773" width="0" style="4" hidden="1" customWidth="1"/>
    <col min="774" max="774" width="12.625" style="4" customWidth="1"/>
    <col min="775" max="775" width="77.875" style="4" customWidth="1"/>
    <col min="776" max="776" width="15.25" style="4" customWidth="1"/>
    <col min="777" max="778" width="18.625" style="4" customWidth="1"/>
    <col min="779" max="779" width="0" style="4" hidden="1" customWidth="1"/>
    <col min="780" max="780" width="23.875" style="4" customWidth="1"/>
    <col min="781" max="781" width="17.625" style="4" customWidth="1"/>
    <col min="782" max="1024" width="9" style="4"/>
    <col min="1025" max="1025" width="10.625" style="4" customWidth="1"/>
    <col min="1026" max="1026" width="16.625" style="4" customWidth="1"/>
    <col min="1027" max="1027" width="8.25" style="4" customWidth="1"/>
    <col min="1028" max="1028" width="27.625" style="4" customWidth="1"/>
    <col min="1029" max="1029" width="0" style="4" hidden="1" customWidth="1"/>
    <col min="1030" max="1030" width="12.625" style="4" customWidth="1"/>
    <col min="1031" max="1031" width="77.875" style="4" customWidth="1"/>
    <col min="1032" max="1032" width="15.25" style="4" customWidth="1"/>
    <col min="1033" max="1034" width="18.625" style="4" customWidth="1"/>
    <col min="1035" max="1035" width="0" style="4" hidden="1" customWidth="1"/>
    <col min="1036" max="1036" width="23.875" style="4" customWidth="1"/>
    <col min="1037" max="1037" width="17.625" style="4" customWidth="1"/>
    <col min="1038" max="1280" width="9" style="4"/>
    <col min="1281" max="1281" width="10.625" style="4" customWidth="1"/>
    <col min="1282" max="1282" width="16.625" style="4" customWidth="1"/>
    <col min="1283" max="1283" width="8.25" style="4" customWidth="1"/>
    <col min="1284" max="1284" width="27.625" style="4" customWidth="1"/>
    <col min="1285" max="1285" width="0" style="4" hidden="1" customWidth="1"/>
    <col min="1286" max="1286" width="12.625" style="4" customWidth="1"/>
    <col min="1287" max="1287" width="77.875" style="4" customWidth="1"/>
    <col min="1288" max="1288" width="15.25" style="4" customWidth="1"/>
    <col min="1289" max="1290" width="18.625" style="4" customWidth="1"/>
    <col min="1291" max="1291" width="0" style="4" hidden="1" customWidth="1"/>
    <col min="1292" max="1292" width="23.875" style="4" customWidth="1"/>
    <col min="1293" max="1293" width="17.625" style="4" customWidth="1"/>
    <col min="1294" max="1536" width="9" style="4"/>
    <col min="1537" max="1537" width="10.625" style="4" customWidth="1"/>
    <col min="1538" max="1538" width="16.625" style="4" customWidth="1"/>
    <col min="1539" max="1539" width="8.25" style="4" customWidth="1"/>
    <col min="1540" max="1540" width="27.625" style="4" customWidth="1"/>
    <col min="1541" max="1541" width="0" style="4" hidden="1" customWidth="1"/>
    <col min="1542" max="1542" width="12.625" style="4" customWidth="1"/>
    <col min="1543" max="1543" width="77.875" style="4" customWidth="1"/>
    <col min="1544" max="1544" width="15.25" style="4" customWidth="1"/>
    <col min="1545" max="1546" width="18.625" style="4" customWidth="1"/>
    <col min="1547" max="1547" width="0" style="4" hidden="1" customWidth="1"/>
    <col min="1548" max="1548" width="23.875" style="4" customWidth="1"/>
    <col min="1549" max="1549" width="17.625" style="4" customWidth="1"/>
    <col min="1550" max="1792" width="9" style="4"/>
    <col min="1793" max="1793" width="10.625" style="4" customWidth="1"/>
    <col min="1794" max="1794" width="16.625" style="4" customWidth="1"/>
    <col min="1795" max="1795" width="8.25" style="4" customWidth="1"/>
    <col min="1796" max="1796" width="27.625" style="4" customWidth="1"/>
    <col min="1797" max="1797" width="0" style="4" hidden="1" customWidth="1"/>
    <col min="1798" max="1798" width="12.625" style="4" customWidth="1"/>
    <col min="1799" max="1799" width="77.875" style="4" customWidth="1"/>
    <col min="1800" max="1800" width="15.25" style="4" customWidth="1"/>
    <col min="1801" max="1802" width="18.625" style="4" customWidth="1"/>
    <col min="1803" max="1803" width="0" style="4" hidden="1" customWidth="1"/>
    <col min="1804" max="1804" width="23.875" style="4" customWidth="1"/>
    <col min="1805" max="1805" width="17.625" style="4" customWidth="1"/>
    <col min="1806" max="2048" width="9" style="4"/>
    <col min="2049" max="2049" width="10.625" style="4" customWidth="1"/>
    <col min="2050" max="2050" width="16.625" style="4" customWidth="1"/>
    <col min="2051" max="2051" width="8.25" style="4" customWidth="1"/>
    <col min="2052" max="2052" width="27.625" style="4" customWidth="1"/>
    <col min="2053" max="2053" width="0" style="4" hidden="1" customWidth="1"/>
    <col min="2054" max="2054" width="12.625" style="4" customWidth="1"/>
    <col min="2055" max="2055" width="77.875" style="4" customWidth="1"/>
    <col min="2056" max="2056" width="15.25" style="4" customWidth="1"/>
    <col min="2057" max="2058" width="18.625" style="4" customWidth="1"/>
    <col min="2059" max="2059" width="0" style="4" hidden="1" customWidth="1"/>
    <col min="2060" max="2060" width="23.875" style="4" customWidth="1"/>
    <col min="2061" max="2061" width="17.625" style="4" customWidth="1"/>
    <col min="2062" max="2304" width="9" style="4"/>
    <col min="2305" max="2305" width="10.625" style="4" customWidth="1"/>
    <col min="2306" max="2306" width="16.625" style="4" customWidth="1"/>
    <col min="2307" max="2307" width="8.25" style="4" customWidth="1"/>
    <col min="2308" max="2308" width="27.625" style="4" customWidth="1"/>
    <col min="2309" max="2309" width="0" style="4" hidden="1" customWidth="1"/>
    <col min="2310" max="2310" width="12.625" style="4" customWidth="1"/>
    <col min="2311" max="2311" width="77.875" style="4" customWidth="1"/>
    <col min="2312" max="2312" width="15.25" style="4" customWidth="1"/>
    <col min="2313" max="2314" width="18.625" style="4" customWidth="1"/>
    <col min="2315" max="2315" width="0" style="4" hidden="1" customWidth="1"/>
    <col min="2316" max="2316" width="23.875" style="4" customWidth="1"/>
    <col min="2317" max="2317" width="17.625" style="4" customWidth="1"/>
    <col min="2318" max="2560" width="9" style="4"/>
    <col min="2561" max="2561" width="10.625" style="4" customWidth="1"/>
    <col min="2562" max="2562" width="16.625" style="4" customWidth="1"/>
    <col min="2563" max="2563" width="8.25" style="4" customWidth="1"/>
    <col min="2564" max="2564" width="27.625" style="4" customWidth="1"/>
    <col min="2565" max="2565" width="0" style="4" hidden="1" customWidth="1"/>
    <col min="2566" max="2566" width="12.625" style="4" customWidth="1"/>
    <col min="2567" max="2567" width="77.875" style="4" customWidth="1"/>
    <col min="2568" max="2568" width="15.25" style="4" customWidth="1"/>
    <col min="2569" max="2570" width="18.625" style="4" customWidth="1"/>
    <col min="2571" max="2571" width="0" style="4" hidden="1" customWidth="1"/>
    <col min="2572" max="2572" width="23.875" style="4" customWidth="1"/>
    <col min="2573" max="2573" width="17.625" style="4" customWidth="1"/>
    <col min="2574" max="2816" width="9" style="4"/>
    <col min="2817" max="2817" width="10.625" style="4" customWidth="1"/>
    <col min="2818" max="2818" width="16.625" style="4" customWidth="1"/>
    <col min="2819" max="2819" width="8.25" style="4" customWidth="1"/>
    <col min="2820" max="2820" width="27.625" style="4" customWidth="1"/>
    <col min="2821" max="2821" width="0" style="4" hidden="1" customWidth="1"/>
    <col min="2822" max="2822" width="12.625" style="4" customWidth="1"/>
    <col min="2823" max="2823" width="77.875" style="4" customWidth="1"/>
    <col min="2824" max="2824" width="15.25" style="4" customWidth="1"/>
    <col min="2825" max="2826" width="18.625" style="4" customWidth="1"/>
    <col min="2827" max="2827" width="0" style="4" hidden="1" customWidth="1"/>
    <col min="2828" max="2828" width="23.875" style="4" customWidth="1"/>
    <col min="2829" max="2829" width="17.625" style="4" customWidth="1"/>
    <col min="2830" max="3072" width="9" style="4"/>
    <col min="3073" max="3073" width="10.625" style="4" customWidth="1"/>
    <col min="3074" max="3074" width="16.625" style="4" customWidth="1"/>
    <col min="3075" max="3075" width="8.25" style="4" customWidth="1"/>
    <col min="3076" max="3076" width="27.625" style="4" customWidth="1"/>
    <col min="3077" max="3077" width="0" style="4" hidden="1" customWidth="1"/>
    <col min="3078" max="3078" width="12.625" style="4" customWidth="1"/>
    <col min="3079" max="3079" width="77.875" style="4" customWidth="1"/>
    <col min="3080" max="3080" width="15.25" style="4" customWidth="1"/>
    <col min="3081" max="3082" width="18.625" style="4" customWidth="1"/>
    <col min="3083" max="3083" width="0" style="4" hidden="1" customWidth="1"/>
    <col min="3084" max="3084" width="23.875" style="4" customWidth="1"/>
    <col min="3085" max="3085" width="17.625" style="4" customWidth="1"/>
    <col min="3086" max="3328" width="9" style="4"/>
    <col min="3329" max="3329" width="10.625" style="4" customWidth="1"/>
    <col min="3330" max="3330" width="16.625" style="4" customWidth="1"/>
    <col min="3331" max="3331" width="8.25" style="4" customWidth="1"/>
    <col min="3332" max="3332" width="27.625" style="4" customWidth="1"/>
    <col min="3333" max="3333" width="0" style="4" hidden="1" customWidth="1"/>
    <col min="3334" max="3334" width="12.625" style="4" customWidth="1"/>
    <col min="3335" max="3335" width="77.875" style="4" customWidth="1"/>
    <col min="3336" max="3336" width="15.25" style="4" customWidth="1"/>
    <col min="3337" max="3338" width="18.625" style="4" customWidth="1"/>
    <col min="3339" max="3339" width="0" style="4" hidden="1" customWidth="1"/>
    <col min="3340" max="3340" width="23.875" style="4" customWidth="1"/>
    <col min="3341" max="3341" width="17.625" style="4" customWidth="1"/>
    <col min="3342" max="3584" width="9" style="4"/>
    <col min="3585" max="3585" width="10.625" style="4" customWidth="1"/>
    <col min="3586" max="3586" width="16.625" style="4" customWidth="1"/>
    <col min="3587" max="3587" width="8.25" style="4" customWidth="1"/>
    <col min="3588" max="3588" width="27.625" style="4" customWidth="1"/>
    <col min="3589" max="3589" width="0" style="4" hidden="1" customWidth="1"/>
    <col min="3590" max="3590" width="12.625" style="4" customWidth="1"/>
    <col min="3591" max="3591" width="77.875" style="4" customWidth="1"/>
    <col min="3592" max="3592" width="15.25" style="4" customWidth="1"/>
    <col min="3593" max="3594" width="18.625" style="4" customWidth="1"/>
    <col min="3595" max="3595" width="0" style="4" hidden="1" customWidth="1"/>
    <col min="3596" max="3596" width="23.875" style="4" customWidth="1"/>
    <col min="3597" max="3597" width="17.625" style="4" customWidth="1"/>
    <col min="3598" max="3840" width="9" style="4"/>
    <col min="3841" max="3841" width="10.625" style="4" customWidth="1"/>
    <col min="3842" max="3842" width="16.625" style="4" customWidth="1"/>
    <col min="3843" max="3843" width="8.25" style="4" customWidth="1"/>
    <col min="3844" max="3844" width="27.625" style="4" customWidth="1"/>
    <col min="3845" max="3845" width="0" style="4" hidden="1" customWidth="1"/>
    <col min="3846" max="3846" width="12.625" style="4" customWidth="1"/>
    <col min="3847" max="3847" width="77.875" style="4" customWidth="1"/>
    <col min="3848" max="3848" width="15.25" style="4" customWidth="1"/>
    <col min="3849" max="3850" width="18.625" style="4" customWidth="1"/>
    <col min="3851" max="3851" width="0" style="4" hidden="1" customWidth="1"/>
    <col min="3852" max="3852" width="23.875" style="4" customWidth="1"/>
    <col min="3853" max="3853" width="17.625" style="4" customWidth="1"/>
    <col min="3854" max="4096" width="9" style="4"/>
    <col min="4097" max="4097" width="10.625" style="4" customWidth="1"/>
    <col min="4098" max="4098" width="16.625" style="4" customWidth="1"/>
    <col min="4099" max="4099" width="8.25" style="4" customWidth="1"/>
    <col min="4100" max="4100" width="27.625" style="4" customWidth="1"/>
    <col min="4101" max="4101" width="0" style="4" hidden="1" customWidth="1"/>
    <col min="4102" max="4102" width="12.625" style="4" customWidth="1"/>
    <col min="4103" max="4103" width="77.875" style="4" customWidth="1"/>
    <col min="4104" max="4104" width="15.25" style="4" customWidth="1"/>
    <col min="4105" max="4106" width="18.625" style="4" customWidth="1"/>
    <col min="4107" max="4107" width="0" style="4" hidden="1" customWidth="1"/>
    <col min="4108" max="4108" width="23.875" style="4" customWidth="1"/>
    <col min="4109" max="4109" width="17.625" style="4" customWidth="1"/>
    <col min="4110" max="4352" width="9" style="4"/>
    <col min="4353" max="4353" width="10.625" style="4" customWidth="1"/>
    <col min="4354" max="4354" width="16.625" style="4" customWidth="1"/>
    <col min="4355" max="4355" width="8.25" style="4" customWidth="1"/>
    <col min="4356" max="4356" width="27.625" style="4" customWidth="1"/>
    <col min="4357" max="4357" width="0" style="4" hidden="1" customWidth="1"/>
    <col min="4358" max="4358" width="12.625" style="4" customWidth="1"/>
    <col min="4359" max="4359" width="77.875" style="4" customWidth="1"/>
    <col min="4360" max="4360" width="15.25" style="4" customWidth="1"/>
    <col min="4361" max="4362" width="18.625" style="4" customWidth="1"/>
    <col min="4363" max="4363" width="0" style="4" hidden="1" customWidth="1"/>
    <col min="4364" max="4364" width="23.875" style="4" customWidth="1"/>
    <col min="4365" max="4365" width="17.625" style="4" customWidth="1"/>
    <col min="4366" max="4608" width="9" style="4"/>
    <col min="4609" max="4609" width="10.625" style="4" customWidth="1"/>
    <col min="4610" max="4610" width="16.625" style="4" customWidth="1"/>
    <col min="4611" max="4611" width="8.25" style="4" customWidth="1"/>
    <col min="4612" max="4612" width="27.625" style="4" customWidth="1"/>
    <col min="4613" max="4613" width="0" style="4" hidden="1" customWidth="1"/>
    <col min="4614" max="4614" width="12.625" style="4" customWidth="1"/>
    <col min="4615" max="4615" width="77.875" style="4" customWidth="1"/>
    <col min="4616" max="4616" width="15.25" style="4" customWidth="1"/>
    <col min="4617" max="4618" width="18.625" style="4" customWidth="1"/>
    <col min="4619" max="4619" width="0" style="4" hidden="1" customWidth="1"/>
    <col min="4620" max="4620" width="23.875" style="4" customWidth="1"/>
    <col min="4621" max="4621" width="17.625" style="4" customWidth="1"/>
    <col min="4622" max="4864" width="9" style="4"/>
    <col min="4865" max="4865" width="10.625" style="4" customWidth="1"/>
    <col min="4866" max="4866" width="16.625" style="4" customWidth="1"/>
    <col min="4867" max="4867" width="8.25" style="4" customWidth="1"/>
    <col min="4868" max="4868" width="27.625" style="4" customWidth="1"/>
    <col min="4869" max="4869" width="0" style="4" hidden="1" customWidth="1"/>
    <col min="4870" max="4870" width="12.625" style="4" customWidth="1"/>
    <col min="4871" max="4871" width="77.875" style="4" customWidth="1"/>
    <col min="4872" max="4872" width="15.25" style="4" customWidth="1"/>
    <col min="4873" max="4874" width="18.625" style="4" customWidth="1"/>
    <col min="4875" max="4875" width="0" style="4" hidden="1" customWidth="1"/>
    <col min="4876" max="4876" width="23.875" style="4" customWidth="1"/>
    <col min="4877" max="4877" width="17.625" style="4" customWidth="1"/>
    <col min="4878" max="5120" width="9" style="4"/>
    <col min="5121" max="5121" width="10.625" style="4" customWidth="1"/>
    <col min="5122" max="5122" width="16.625" style="4" customWidth="1"/>
    <col min="5123" max="5123" width="8.25" style="4" customWidth="1"/>
    <col min="5124" max="5124" width="27.625" style="4" customWidth="1"/>
    <col min="5125" max="5125" width="0" style="4" hidden="1" customWidth="1"/>
    <col min="5126" max="5126" width="12.625" style="4" customWidth="1"/>
    <col min="5127" max="5127" width="77.875" style="4" customWidth="1"/>
    <col min="5128" max="5128" width="15.25" style="4" customWidth="1"/>
    <col min="5129" max="5130" width="18.625" style="4" customWidth="1"/>
    <col min="5131" max="5131" width="0" style="4" hidden="1" customWidth="1"/>
    <col min="5132" max="5132" width="23.875" style="4" customWidth="1"/>
    <col min="5133" max="5133" width="17.625" style="4" customWidth="1"/>
    <col min="5134" max="5376" width="9" style="4"/>
    <col min="5377" max="5377" width="10.625" style="4" customWidth="1"/>
    <col min="5378" max="5378" width="16.625" style="4" customWidth="1"/>
    <col min="5379" max="5379" width="8.25" style="4" customWidth="1"/>
    <col min="5380" max="5380" width="27.625" style="4" customWidth="1"/>
    <col min="5381" max="5381" width="0" style="4" hidden="1" customWidth="1"/>
    <col min="5382" max="5382" width="12.625" style="4" customWidth="1"/>
    <col min="5383" max="5383" width="77.875" style="4" customWidth="1"/>
    <col min="5384" max="5384" width="15.25" style="4" customWidth="1"/>
    <col min="5385" max="5386" width="18.625" style="4" customWidth="1"/>
    <col min="5387" max="5387" width="0" style="4" hidden="1" customWidth="1"/>
    <col min="5388" max="5388" width="23.875" style="4" customWidth="1"/>
    <col min="5389" max="5389" width="17.625" style="4" customWidth="1"/>
    <col min="5390" max="5632" width="9" style="4"/>
    <col min="5633" max="5633" width="10.625" style="4" customWidth="1"/>
    <col min="5634" max="5634" width="16.625" style="4" customWidth="1"/>
    <col min="5635" max="5635" width="8.25" style="4" customWidth="1"/>
    <col min="5636" max="5636" width="27.625" style="4" customWidth="1"/>
    <col min="5637" max="5637" width="0" style="4" hidden="1" customWidth="1"/>
    <col min="5638" max="5638" width="12.625" style="4" customWidth="1"/>
    <col min="5639" max="5639" width="77.875" style="4" customWidth="1"/>
    <col min="5640" max="5640" width="15.25" style="4" customWidth="1"/>
    <col min="5641" max="5642" width="18.625" style="4" customWidth="1"/>
    <col min="5643" max="5643" width="0" style="4" hidden="1" customWidth="1"/>
    <col min="5644" max="5644" width="23.875" style="4" customWidth="1"/>
    <col min="5645" max="5645" width="17.625" style="4" customWidth="1"/>
    <col min="5646" max="5888" width="9" style="4"/>
    <col min="5889" max="5889" width="10.625" style="4" customWidth="1"/>
    <col min="5890" max="5890" width="16.625" style="4" customWidth="1"/>
    <col min="5891" max="5891" width="8.25" style="4" customWidth="1"/>
    <col min="5892" max="5892" width="27.625" style="4" customWidth="1"/>
    <col min="5893" max="5893" width="0" style="4" hidden="1" customWidth="1"/>
    <col min="5894" max="5894" width="12.625" style="4" customWidth="1"/>
    <col min="5895" max="5895" width="77.875" style="4" customWidth="1"/>
    <col min="5896" max="5896" width="15.25" style="4" customWidth="1"/>
    <col min="5897" max="5898" width="18.625" style="4" customWidth="1"/>
    <col min="5899" max="5899" width="0" style="4" hidden="1" customWidth="1"/>
    <col min="5900" max="5900" width="23.875" style="4" customWidth="1"/>
    <col min="5901" max="5901" width="17.625" style="4" customWidth="1"/>
    <col min="5902" max="6144" width="9" style="4"/>
    <col min="6145" max="6145" width="10.625" style="4" customWidth="1"/>
    <col min="6146" max="6146" width="16.625" style="4" customWidth="1"/>
    <col min="6147" max="6147" width="8.25" style="4" customWidth="1"/>
    <col min="6148" max="6148" width="27.625" style="4" customWidth="1"/>
    <col min="6149" max="6149" width="0" style="4" hidden="1" customWidth="1"/>
    <col min="6150" max="6150" width="12.625" style="4" customWidth="1"/>
    <col min="6151" max="6151" width="77.875" style="4" customWidth="1"/>
    <col min="6152" max="6152" width="15.25" style="4" customWidth="1"/>
    <col min="6153" max="6154" width="18.625" style="4" customWidth="1"/>
    <col min="6155" max="6155" width="0" style="4" hidden="1" customWidth="1"/>
    <col min="6156" max="6156" width="23.875" style="4" customWidth="1"/>
    <col min="6157" max="6157" width="17.625" style="4" customWidth="1"/>
    <col min="6158" max="6400" width="9" style="4"/>
    <col min="6401" max="6401" width="10.625" style="4" customWidth="1"/>
    <col min="6402" max="6402" width="16.625" style="4" customWidth="1"/>
    <col min="6403" max="6403" width="8.25" style="4" customWidth="1"/>
    <col min="6404" max="6404" width="27.625" style="4" customWidth="1"/>
    <col min="6405" max="6405" width="0" style="4" hidden="1" customWidth="1"/>
    <col min="6406" max="6406" width="12.625" style="4" customWidth="1"/>
    <col min="6407" max="6407" width="77.875" style="4" customWidth="1"/>
    <col min="6408" max="6408" width="15.25" style="4" customWidth="1"/>
    <col min="6409" max="6410" width="18.625" style="4" customWidth="1"/>
    <col min="6411" max="6411" width="0" style="4" hidden="1" customWidth="1"/>
    <col min="6412" max="6412" width="23.875" style="4" customWidth="1"/>
    <col min="6413" max="6413" width="17.625" style="4" customWidth="1"/>
    <col min="6414" max="6656" width="9" style="4"/>
    <col min="6657" max="6657" width="10.625" style="4" customWidth="1"/>
    <col min="6658" max="6658" width="16.625" style="4" customWidth="1"/>
    <col min="6659" max="6659" width="8.25" style="4" customWidth="1"/>
    <col min="6660" max="6660" width="27.625" style="4" customWidth="1"/>
    <col min="6661" max="6661" width="0" style="4" hidden="1" customWidth="1"/>
    <col min="6662" max="6662" width="12.625" style="4" customWidth="1"/>
    <col min="6663" max="6663" width="77.875" style="4" customWidth="1"/>
    <col min="6664" max="6664" width="15.25" style="4" customWidth="1"/>
    <col min="6665" max="6666" width="18.625" style="4" customWidth="1"/>
    <col min="6667" max="6667" width="0" style="4" hidden="1" customWidth="1"/>
    <col min="6668" max="6668" width="23.875" style="4" customWidth="1"/>
    <col min="6669" max="6669" width="17.625" style="4" customWidth="1"/>
    <col min="6670" max="6912" width="9" style="4"/>
    <col min="6913" max="6913" width="10.625" style="4" customWidth="1"/>
    <col min="6914" max="6914" width="16.625" style="4" customWidth="1"/>
    <col min="6915" max="6915" width="8.25" style="4" customWidth="1"/>
    <col min="6916" max="6916" width="27.625" style="4" customWidth="1"/>
    <col min="6917" max="6917" width="0" style="4" hidden="1" customWidth="1"/>
    <col min="6918" max="6918" width="12.625" style="4" customWidth="1"/>
    <col min="6919" max="6919" width="77.875" style="4" customWidth="1"/>
    <col min="6920" max="6920" width="15.25" style="4" customWidth="1"/>
    <col min="6921" max="6922" width="18.625" style="4" customWidth="1"/>
    <col min="6923" max="6923" width="0" style="4" hidden="1" customWidth="1"/>
    <col min="6924" max="6924" width="23.875" style="4" customWidth="1"/>
    <col min="6925" max="6925" width="17.625" style="4" customWidth="1"/>
    <col min="6926" max="7168" width="9" style="4"/>
    <col min="7169" max="7169" width="10.625" style="4" customWidth="1"/>
    <col min="7170" max="7170" width="16.625" style="4" customWidth="1"/>
    <col min="7171" max="7171" width="8.25" style="4" customWidth="1"/>
    <col min="7172" max="7172" width="27.625" style="4" customWidth="1"/>
    <col min="7173" max="7173" width="0" style="4" hidden="1" customWidth="1"/>
    <col min="7174" max="7174" width="12.625" style="4" customWidth="1"/>
    <col min="7175" max="7175" width="77.875" style="4" customWidth="1"/>
    <col min="7176" max="7176" width="15.25" style="4" customWidth="1"/>
    <col min="7177" max="7178" width="18.625" style="4" customWidth="1"/>
    <col min="7179" max="7179" width="0" style="4" hidden="1" customWidth="1"/>
    <col min="7180" max="7180" width="23.875" style="4" customWidth="1"/>
    <col min="7181" max="7181" width="17.625" style="4" customWidth="1"/>
    <col min="7182" max="7424" width="9" style="4"/>
    <col min="7425" max="7425" width="10.625" style="4" customWidth="1"/>
    <col min="7426" max="7426" width="16.625" style="4" customWidth="1"/>
    <col min="7427" max="7427" width="8.25" style="4" customWidth="1"/>
    <col min="7428" max="7428" width="27.625" style="4" customWidth="1"/>
    <col min="7429" max="7429" width="0" style="4" hidden="1" customWidth="1"/>
    <col min="7430" max="7430" width="12.625" style="4" customWidth="1"/>
    <col min="7431" max="7431" width="77.875" style="4" customWidth="1"/>
    <col min="7432" max="7432" width="15.25" style="4" customWidth="1"/>
    <col min="7433" max="7434" width="18.625" style="4" customWidth="1"/>
    <col min="7435" max="7435" width="0" style="4" hidden="1" customWidth="1"/>
    <col min="7436" max="7436" width="23.875" style="4" customWidth="1"/>
    <col min="7437" max="7437" width="17.625" style="4" customWidth="1"/>
    <col min="7438" max="7680" width="9" style="4"/>
    <col min="7681" max="7681" width="10.625" style="4" customWidth="1"/>
    <col min="7682" max="7682" width="16.625" style="4" customWidth="1"/>
    <col min="7683" max="7683" width="8.25" style="4" customWidth="1"/>
    <col min="7684" max="7684" width="27.625" style="4" customWidth="1"/>
    <col min="7685" max="7685" width="0" style="4" hidden="1" customWidth="1"/>
    <col min="7686" max="7686" width="12.625" style="4" customWidth="1"/>
    <col min="7687" max="7687" width="77.875" style="4" customWidth="1"/>
    <col min="7688" max="7688" width="15.25" style="4" customWidth="1"/>
    <col min="7689" max="7690" width="18.625" style="4" customWidth="1"/>
    <col min="7691" max="7691" width="0" style="4" hidden="1" customWidth="1"/>
    <col min="7692" max="7692" width="23.875" style="4" customWidth="1"/>
    <col min="7693" max="7693" width="17.625" style="4" customWidth="1"/>
    <col min="7694" max="7936" width="9" style="4"/>
    <col min="7937" max="7937" width="10.625" style="4" customWidth="1"/>
    <col min="7938" max="7938" width="16.625" style="4" customWidth="1"/>
    <col min="7939" max="7939" width="8.25" style="4" customWidth="1"/>
    <col min="7940" max="7940" width="27.625" style="4" customWidth="1"/>
    <col min="7941" max="7941" width="0" style="4" hidden="1" customWidth="1"/>
    <col min="7942" max="7942" width="12.625" style="4" customWidth="1"/>
    <col min="7943" max="7943" width="77.875" style="4" customWidth="1"/>
    <col min="7944" max="7944" width="15.25" style="4" customWidth="1"/>
    <col min="7945" max="7946" width="18.625" style="4" customWidth="1"/>
    <col min="7947" max="7947" width="0" style="4" hidden="1" customWidth="1"/>
    <col min="7948" max="7948" width="23.875" style="4" customWidth="1"/>
    <col min="7949" max="7949" width="17.625" style="4" customWidth="1"/>
    <col min="7950" max="8192" width="9" style="4"/>
    <col min="8193" max="8193" width="10.625" style="4" customWidth="1"/>
    <col min="8194" max="8194" width="16.625" style="4" customWidth="1"/>
    <col min="8195" max="8195" width="8.25" style="4" customWidth="1"/>
    <col min="8196" max="8196" width="27.625" style="4" customWidth="1"/>
    <col min="8197" max="8197" width="0" style="4" hidden="1" customWidth="1"/>
    <col min="8198" max="8198" width="12.625" style="4" customWidth="1"/>
    <col min="8199" max="8199" width="77.875" style="4" customWidth="1"/>
    <col min="8200" max="8200" width="15.25" style="4" customWidth="1"/>
    <col min="8201" max="8202" width="18.625" style="4" customWidth="1"/>
    <col min="8203" max="8203" width="0" style="4" hidden="1" customWidth="1"/>
    <col min="8204" max="8204" width="23.875" style="4" customWidth="1"/>
    <col min="8205" max="8205" width="17.625" style="4" customWidth="1"/>
    <col min="8206" max="8448" width="9" style="4"/>
    <col min="8449" max="8449" width="10.625" style="4" customWidth="1"/>
    <col min="8450" max="8450" width="16.625" style="4" customWidth="1"/>
    <col min="8451" max="8451" width="8.25" style="4" customWidth="1"/>
    <col min="8452" max="8452" width="27.625" style="4" customWidth="1"/>
    <col min="8453" max="8453" width="0" style="4" hidden="1" customWidth="1"/>
    <col min="8454" max="8454" width="12.625" style="4" customWidth="1"/>
    <col min="8455" max="8455" width="77.875" style="4" customWidth="1"/>
    <col min="8456" max="8456" width="15.25" style="4" customWidth="1"/>
    <col min="8457" max="8458" width="18.625" style="4" customWidth="1"/>
    <col min="8459" max="8459" width="0" style="4" hidden="1" customWidth="1"/>
    <col min="8460" max="8460" width="23.875" style="4" customWidth="1"/>
    <col min="8461" max="8461" width="17.625" style="4" customWidth="1"/>
    <col min="8462" max="8704" width="9" style="4"/>
    <col min="8705" max="8705" width="10.625" style="4" customWidth="1"/>
    <col min="8706" max="8706" width="16.625" style="4" customWidth="1"/>
    <col min="8707" max="8707" width="8.25" style="4" customWidth="1"/>
    <col min="8708" max="8708" width="27.625" style="4" customWidth="1"/>
    <col min="8709" max="8709" width="0" style="4" hidden="1" customWidth="1"/>
    <col min="8710" max="8710" width="12.625" style="4" customWidth="1"/>
    <col min="8711" max="8711" width="77.875" style="4" customWidth="1"/>
    <col min="8712" max="8712" width="15.25" style="4" customWidth="1"/>
    <col min="8713" max="8714" width="18.625" style="4" customWidth="1"/>
    <col min="8715" max="8715" width="0" style="4" hidden="1" customWidth="1"/>
    <col min="8716" max="8716" width="23.875" style="4" customWidth="1"/>
    <col min="8717" max="8717" width="17.625" style="4" customWidth="1"/>
    <col min="8718" max="8960" width="9" style="4"/>
    <col min="8961" max="8961" width="10.625" style="4" customWidth="1"/>
    <col min="8962" max="8962" width="16.625" style="4" customWidth="1"/>
    <col min="8963" max="8963" width="8.25" style="4" customWidth="1"/>
    <col min="8964" max="8964" width="27.625" style="4" customWidth="1"/>
    <col min="8965" max="8965" width="0" style="4" hidden="1" customWidth="1"/>
    <col min="8966" max="8966" width="12.625" style="4" customWidth="1"/>
    <col min="8967" max="8967" width="77.875" style="4" customWidth="1"/>
    <col min="8968" max="8968" width="15.25" style="4" customWidth="1"/>
    <col min="8969" max="8970" width="18.625" style="4" customWidth="1"/>
    <col min="8971" max="8971" width="0" style="4" hidden="1" customWidth="1"/>
    <col min="8972" max="8972" width="23.875" style="4" customWidth="1"/>
    <col min="8973" max="8973" width="17.625" style="4" customWidth="1"/>
    <col min="8974" max="9216" width="9" style="4"/>
    <col min="9217" max="9217" width="10.625" style="4" customWidth="1"/>
    <col min="9218" max="9218" width="16.625" style="4" customWidth="1"/>
    <col min="9219" max="9219" width="8.25" style="4" customWidth="1"/>
    <col min="9220" max="9220" width="27.625" style="4" customWidth="1"/>
    <col min="9221" max="9221" width="0" style="4" hidden="1" customWidth="1"/>
    <col min="9222" max="9222" width="12.625" style="4" customWidth="1"/>
    <col min="9223" max="9223" width="77.875" style="4" customWidth="1"/>
    <col min="9224" max="9224" width="15.25" style="4" customWidth="1"/>
    <col min="9225" max="9226" width="18.625" style="4" customWidth="1"/>
    <col min="9227" max="9227" width="0" style="4" hidden="1" customWidth="1"/>
    <col min="9228" max="9228" width="23.875" style="4" customWidth="1"/>
    <col min="9229" max="9229" width="17.625" style="4" customWidth="1"/>
    <col min="9230" max="9472" width="9" style="4"/>
    <col min="9473" max="9473" width="10.625" style="4" customWidth="1"/>
    <col min="9474" max="9474" width="16.625" style="4" customWidth="1"/>
    <col min="9475" max="9475" width="8.25" style="4" customWidth="1"/>
    <col min="9476" max="9476" width="27.625" style="4" customWidth="1"/>
    <col min="9477" max="9477" width="0" style="4" hidden="1" customWidth="1"/>
    <col min="9478" max="9478" width="12.625" style="4" customWidth="1"/>
    <col min="9479" max="9479" width="77.875" style="4" customWidth="1"/>
    <col min="9480" max="9480" width="15.25" style="4" customWidth="1"/>
    <col min="9481" max="9482" width="18.625" style="4" customWidth="1"/>
    <col min="9483" max="9483" width="0" style="4" hidden="1" customWidth="1"/>
    <col min="9484" max="9484" width="23.875" style="4" customWidth="1"/>
    <col min="9485" max="9485" width="17.625" style="4" customWidth="1"/>
    <col min="9486" max="9728" width="9" style="4"/>
    <col min="9729" max="9729" width="10.625" style="4" customWidth="1"/>
    <col min="9730" max="9730" width="16.625" style="4" customWidth="1"/>
    <col min="9731" max="9731" width="8.25" style="4" customWidth="1"/>
    <col min="9732" max="9732" width="27.625" style="4" customWidth="1"/>
    <col min="9733" max="9733" width="0" style="4" hidden="1" customWidth="1"/>
    <col min="9734" max="9734" width="12.625" style="4" customWidth="1"/>
    <col min="9735" max="9735" width="77.875" style="4" customWidth="1"/>
    <col min="9736" max="9736" width="15.25" style="4" customWidth="1"/>
    <col min="9737" max="9738" width="18.625" style="4" customWidth="1"/>
    <col min="9739" max="9739" width="0" style="4" hidden="1" customWidth="1"/>
    <col min="9740" max="9740" width="23.875" style="4" customWidth="1"/>
    <col min="9741" max="9741" width="17.625" style="4" customWidth="1"/>
    <col min="9742" max="9984" width="9" style="4"/>
    <col min="9985" max="9985" width="10.625" style="4" customWidth="1"/>
    <col min="9986" max="9986" width="16.625" style="4" customWidth="1"/>
    <col min="9987" max="9987" width="8.25" style="4" customWidth="1"/>
    <col min="9988" max="9988" width="27.625" style="4" customWidth="1"/>
    <col min="9989" max="9989" width="0" style="4" hidden="1" customWidth="1"/>
    <col min="9990" max="9990" width="12.625" style="4" customWidth="1"/>
    <col min="9991" max="9991" width="77.875" style="4" customWidth="1"/>
    <col min="9992" max="9992" width="15.25" style="4" customWidth="1"/>
    <col min="9993" max="9994" width="18.625" style="4" customWidth="1"/>
    <col min="9995" max="9995" width="0" style="4" hidden="1" customWidth="1"/>
    <col min="9996" max="9996" width="23.875" style="4" customWidth="1"/>
    <col min="9997" max="9997" width="17.625" style="4" customWidth="1"/>
    <col min="9998" max="10240" width="9" style="4"/>
    <col min="10241" max="10241" width="10.625" style="4" customWidth="1"/>
    <col min="10242" max="10242" width="16.625" style="4" customWidth="1"/>
    <col min="10243" max="10243" width="8.25" style="4" customWidth="1"/>
    <col min="10244" max="10244" width="27.625" style="4" customWidth="1"/>
    <col min="10245" max="10245" width="0" style="4" hidden="1" customWidth="1"/>
    <col min="10246" max="10246" width="12.625" style="4" customWidth="1"/>
    <col min="10247" max="10247" width="77.875" style="4" customWidth="1"/>
    <col min="10248" max="10248" width="15.25" style="4" customWidth="1"/>
    <col min="10249" max="10250" width="18.625" style="4" customWidth="1"/>
    <col min="10251" max="10251" width="0" style="4" hidden="1" customWidth="1"/>
    <col min="10252" max="10252" width="23.875" style="4" customWidth="1"/>
    <col min="10253" max="10253" width="17.625" style="4" customWidth="1"/>
    <col min="10254" max="10496" width="9" style="4"/>
    <col min="10497" max="10497" width="10.625" style="4" customWidth="1"/>
    <col min="10498" max="10498" width="16.625" style="4" customWidth="1"/>
    <col min="10499" max="10499" width="8.25" style="4" customWidth="1"/>
    <col min="10500" max="10500" width="27.625" style="4" customWidth="1"/>
    <col min="10501" max="10501" width="0" style="4" hidden="1" customWidth="1"/>
    <col min="10502" max="10502" width="12.625" style="4" customWidth="1"/>
    <col min="10503" max="10503" width="77.875" style="4" customWidth="1"/>
    <col min="10504" max="10504" width="15.25" style="4" customWidth="1"/>
    <col min="10505" max="10506" width="18.625" style="4" customWidth="1"/>
    <col min="10507" max="10507" width="0" style="4" hidden="1" customWidth="1"/>
    <col min="10508" max="10508" width="23.875" style="4" customWidth="1"/>
    <col min="10509" max="10509" width="17.625" style="4" customWidth="1"/>
    <col min="10510" max="10752" width="9" style="4"/>
    <col min="10753" max="10753" width="10.625" style="4" customWidth="1"/>
    <col min="10754" max="10754" width="16.625" style="4" customWidth="1"/>
    <col min="10755" max="10755" width="8.25" style="4" customWidth="1"/>
    <col min="10756" max="10756" width="27.625" style="4" customWidth="1"/>
    <col min="10757" max="10757" width="0" style="4" hidden="1" customWidth="1"/>
    <col min="10758" max="10758" width="12.625" style="4" customWidth="1"/>
    <col min="10759" max="10759" width="77.875" style="4" customWidth="1"/>
    <col min="10760" max="10760" width="15.25" style="4" customWidth="1"/>
    <col min="10761" max="10762" width="18.625" style="4" customWidth="1"/>
    <col min="10763" max="10763" width="0" style="4" hidden="1" customWidth="1"/>
    <col min="10764" max="10764" width="23.875" style="4" customWidth="1"/>
    <col min="10765" max="10765" width="17.625" style="4" customWidth="1"/>
    <col min="10766" max="11008" width="9" style="4"/>
    <col min="11009" max="11009" width="10.625" style="4" customWidth="1"/>
    <col min="11010" max="11010" width="16.625" style="4" customWidth="1"/>
    <col min="11011" max="11011" width="8.25" style="4" customWidth="1"/>
    <col min="11012" max="11012" width="27.625" style="4" customWidth="1"/>
    <col min="11013" max="11013" width="0" style="4" hidden="1" customWidth="1"/>
    <col min="11014" max="11014" width="12.625" style="4" customWidth="1"/>
    <col min="11015" max="11015" width="77.875" style="4" customWidth="1"/>
    <col min="11016" max="11016" width="15.25" style="4" customWidth="1"/>
    <col min="11017" max="11018" width="18.625" style="4" customWidth="1"/>
    <col min="11019" max="11019" width="0" style="4" hidden="1" customWidth="1"/>
    <col min="11020" max="11020" width="23.875" style="4" customWidth="1"/>
    <col min="11021" max="11021" width="17.625" style="4" customWidth="1"/>
    <col min="11022" max="11264" width="9" style="4"/>
    <col min="11265" max="11265" width="10.625" style="4" customWidth="1"/>
    <col min="11266" max="11266" width="16.625" style="4" customWidth="1"/>
    <col min="11267" max="11267" width="8.25" style="4" customWidth="1"/>
    <col min="11268" max="11268" width="27.625" style="4" customWidth="1"/>
    <col min="11269" max="11269" width="0" style="4" hidden="1" customWidth="1"/>
    <col min="11270" max="11270" width="12.625" style="4" customWidth="1"/>
    <col min="11271" max="11271" width="77.875" style="4" customWidth="1"/>
    <col min="11272" max="11272" width="15.25" style="4" customWidth="1"/>
    <col min="11273" max="11274" width="18.625" style="4" customWidth="1"/>
    <col min="11275" max="11275" width="0" style="4" hidden="1" customWidth="1"/>
    <col min="11276" max="11276" width="23.875" style="4" customWidth="1"/>
    <col min="11277" max="11277" width="17.625" style="4" customWidth="1"/>
    <col min="11278" max="11520" width="9" style="4"/>
    <col min="11521" max="11521" width="10.625" style="4" customWidth="1"/>
    <col min="11522" max="11522" width="16.625" style="4" customWidth="1"/>
    <col min="11523" max="11523" width="8.25" style="4" customWidth="1"/>
    <col min="11524" max="11524" width="27.625" style="4" customWidth="1"/>
    <col min="11525" max="11525" width="0" style="4" hidden="1" customWidth="1"/>
    <col min="11526" max="11526" width="12.625" style="4" customWidth="1"/>
    <col min="11527" max="11527" width="77.875" style="4" customWidth="1"/>
    <col min="11528" max="11528" width="15.25" style="4" customWidth="1"/>
    <col min="11529" max="11530" width="18.625" style="4" customWidth="1"/>
    <col min="11531" max="11531" width="0" style="4" hidden="1" customWidth="1"/>
    <col min="11532" max="11532" width="23.875" style="4" customWidth="1"/>
    <col min="11533" max="11533" width="17.625" style="4" customWidth="1"/>
    <col min="11534" max="11776" width="9" style="4"/>
    <col min="11777" max="11777" width="10.625" style="4" customWidth="1"/>
    <col min="11778" max="11778" width="16.625" style="4" customWidth="1"/>
    <col min="11779" max="11779" width="8.25" style="4" customWidth="1"/>
    <col min="11780" max="11780" width="27.625" style="4" customWidth="1"/>
    <col min="11781" max="11781" width="0" style="4" hidden="1" customWidth="1"/>
    <col min="11782" max="11782" width="12.625" style="4" customWidth="1"/>
    <col min="11783" max="11783" width="77.875" style="4" customWidth="1"/>
    <col min="11784" max="11784" width="15.25" style="4" customWidth="1"/>
    <col min="11785" max="11786" width="18.625" style="4" customWidth="1"/>
    <col min="11787" max="11787" width="0" style="4" hidden="1" customWidth="1"/>
    <col min="11788" max="11788" width="23.875" style="4" customWidth="1"/>
    <col min="11789" max="11789" width="17.625" style="4" customWidth="1"/>
    <col min="11790" max="12032" width="9" style="4"/>
    <col min="12033" max="12033" width="10.625" style="4" customWidth="1"/>
    <col min="12034" max="12034" width="16.625" style="4" customWidth="1"/>
    <col min="12035" max="12035" width="8.25" style="4" customWidth="1"/>
    <col min="12036" max="12036" width="27.625" style="4" customWidth="1"/>
    <col min="12037" max="12037" width="0" style="4" hidden="1" customWidth="1"/>
    <col min="12038" max="12038" width="12.625" style="4" customWidth="1"/>
    <col min="12039" max="12039" width="77.875" style="4" customWidth="1"/>
    <col min="12040" max="12040" width="15.25" style="4" customWidth="1"/>
    <col min="12041" max="12042" width="18.625" style="4" customWidth="1"/>
    <col min="12043" max="12043" width="0" style="4" hidden="1" customWidth="1"/>
    <col min="12044" max="12044" width="23.875" style="4" customWidth="1"/>
    <col min="12045" max="12045" width="17.625" style="4" customWidth="1"/>
    <col min="12046" max="12288" width="9" style="4"/>
    <col min="12289" max="12289" width="10.625" style="4" customWidth="1"/>
    <col min="12290" max="12290" width="16.625" style="4" customWidth="1"/>
    <col min="12291" max="12291" width="8.25" style="4" customWidth="1"/>
    <col min="12292" max="12292" width="27.625" style="4" customWidth="1"/>
    <col min="12293" max="12293" width="0" style="4" hidden="1" customWidth="1"/>
    <col min="12294" max="12294" width="12.625" style="4" customWidth="1"/>
    <col min="12295" max="12295" width="77.875" style="4" customWidth="1"/>
    <col min="12296" max="12296" width="15.25" style="4" customWidth="1"/>
    <col min="12297" max="12298" width="18.625" style="4" customWidth="1"/>
    <col min="12299" max="12299" width="0" style="4" hidden="1" customWidth="1"/>
    <col min="12300" max="12300" width="23.875" style="4" customWidth="1"/>
    <col min="12301" max="12301" width="17.625" style="4" customWidth="1"/>
    <col min="12302" max="12544" width="9" style="4"/>
    <col min="12545" max="12545" width="10.625" style="4" customWidth="1"/>
    <col min="12546" max="12546" width="16.625" style="4" customWidth="1"/>
    <col min="12547" max="12547" width="8.25" style="4" customWidth="1"/>
    <col min="12548" max="12548" width="27.625" style="4" customWidth="1"/>
    <col min="12549" max="12549" width="0" style="4" hidden="1" customWidth="1"/>
    <col min="12550" max="12550" width="12.625" style="4" customWidth="1"/>
    <col min="12551" max="12551" width="77.875" style="4" customWidth="1"/>
    <col min="12552" max="12552" width="15.25" style="4" customWidth="1"/>
    <col min="12553" max="12554" width="18.625" style="4" customWidth="1"/>
    <col min="12555" max="12555" width="0" style="4" hidden="1" customWidth="1"/>
    <col min="12556" max="12556" width="23.875" style="4" customWidth="1"/>
    <col min="12557" max="12557" width="17.625" style="4" customWidth="1"/>
    <col min="12558" max="12800" width="9" style="4"/>
    <col min="12801" max="12801" width="10.625" style="4" customWidth="1"/>
    <col min="12802" max="12802" width="16.625" style="4" customWidth="1"/>
    <col min="12803" max="12803" width="8.25" style="4" customWidth="1"/>
    <col min="12804" max="12804" width="27.625" style="4" customWidth="1"/>
    <col min="12805" max="12805" width="0" style="4" hidden="1" customWidth="1"/>
    <col min="12806" max="12806" width="12.625" style="4" customWidth="1"/>
    <col min="12807" max="12807" width="77.875" style="4" customWidth="1"/>
    <col min="12808" max="12808" width="15.25" style="4" customWidth="1"/>
    <col min="12809" max="12810" width="18.625" style="4" customWidth="1"/>
    <col min="12811" max="12811" width="0" style="4" hidden="1" customWidth="1"/>
    <col min="12812" max="12812" width="23.875" style="4" customWidth="1"/>
    <col min="12813" max="12813" width="17.625" style="4" customWidth="1"/>
    <col min="12814" max="13056" width="9" style="4"/>
    <col min="13057" max="13057" width="10.625" style="4" customWidth="1"/>
    <col min="13058" max="13058" width="16.625" style="4" customWidth="1"/>
    <col min="13059" max="13059" width="8.25" style="4" customWidth="1"/>
    <col min="13060" max="13060" width="27.625" style="4" customWidth="1"/>
    <col min="13061" max="13061" width="0" style="4" hidden="1" customWidth="1"/>
    <col min="13062" max="13062" width="12.625" style="4" customWidth="1"/>
    <col min="13063" max="13063" width="77.875" style="4" customWidth="1"/>
    <col min="13064" max="13064" width="15.25" style="4" customWidth="1"/>
    <col min="13065" max="13066" width="18.625" style="4" customWidth="1"/>
    <col min="13067" max="13067" width="0" style="4" hidden="1" customWidth="1"/>
    <col min="13068" max="13068" width="23.875" style="4" customWidth="1"/>
    <col min="13069" max="13069" width="17.625" style="4" customWidth="1"/>
    <col min="13070" max="13312" width="9" style="4"/>
    <col min="13313" max="13313" width="10.625" style="4" customWidth="1"/>
    <col min="13314" max="13314" width="16.625" style="4" customWidth="1"/>
    <col min="13315" max="13315" width="8.25" style="4" customWidth="1"/>
    <col min="13316" max="13316" width="27.625" style="4" customWidth="1"/>
    <col min="13317" max="13317" width="0" style="4" hidden="1" customWidth="1"/>
    <col min="13318" max="13318" width="12.625" style="4" customWidth="1"/>
    <col min="13319" max="13319" width="77.875" style="4" customWidth="1"/>
    <col min="13320" max="13320" width="15.25" style="4" customWidth="1"/>
    <col min="13321" max="13322" width="18.625" style="4" customWidth="1"/>
    <col min="13323" max="13323" width="0" style="4" hidden="1" customWidth="1"/>
    <col min="13324" max="13324" width="23.875" style="4" customWidth="1"/>
    <col min="13325" max="13325" width="17.625" style="4" customWidth="1"/>
    <col min="13326" max="13568" width="9" style="4"/>
    <col min="13569" max="13569" width="10.625" style="4" customWidth="1"/>
    <col min="13570" max="13570" width="16.625" style="4" customWidth="1"/>
    <col min="13571" max="13571" width="8.25" style="4" customWidth="1"/>
    <col min="13572" max="13572" width="27.625" style="4" customWidth="1"/>
    <col min="13573" max="13573" width="0" style="4" hidden="1" customWidth="1"/>
    <col min="13574" max="13574" width="12.625" style="4" customWidth="1"/>
    <col min="13575" max="13575" width="77.875" style="4" customWidth="1"/>
    <col min="13576" max="13576" width="15.25" style="4" customWidth="1"/>
    <col min="13577" max="13578" width="18.625" style="4" customWidth="1"/>
    <col min="13579" max="13579" width="0" style="4" hidden="1" customWidth="1"/>
    <col min="13580" max="13580" width="23.875" style="4" customWidth="1"/>
    <col min="13581" max="13581" width="17.625" style="4" customWidth="1"/>
    <col min="13582" max="13824" width="9" style="4"/>
    <col min="13825" max="13825" width="10.625" style="4" customWidth="1"/>
    <col min="13826" max="13826" width="16.625" style="4" customWidth="1"/>
    <col min="13827" max="13827" width="8.25" style="4" customWidth="1"/>
    <col min="13828" max="13828" width="27.625" style="4" customWidth="1"/>
    <col min="13829" max="13829" width="0" style="4" hidden="1" customWidth="1"/>
    <col min="13830" max="13830" width="12.625" style="4" customWidth="1"/>
    <col min="13831" max="13831" width="77.875" style="4" customWidth="1"/>
    <col min="13832" max="13832" width="15.25" style="4" customWidth="1"/>
    <col min="13833" max="13834" width="18.625" style="4" customWidth="1"/>
    <col min="13835" max="13835" width="0" style="4" hidden="1" customWidth="1"/>
    <col min="13836" max="13836" width="23.875" style="4" customWidth="1"/>
    <col min="13837" max="13837" width="17.625" style="4" customWidth="1"/>
    <col min="13838" max="14080" width="9" style="4"/>
    <col min="14081" max="14081" width="10.625" style="4" customWidth="1"/>
    <col min="14082" max="14082" width="16.625" style="4" customWidth="1"/>
    <col min="14083" max="14083" width="8.25" style="4" customWidth="1"/>
    <col min="14084" max="14084" width="27.625" style="4" customWidth="1"/>
    <col min="14085" max="14085" width="0" style="4" hidden="1" customWidth="1"/>
    <col min="14086" max="14086" width="12.625" style="4" customWidth="1"/>
    <col min="14087" max="14087" width="77.875" style="4" customWidth="1"/>
    <col min="14088" max="14088" width="15.25" style="4" customWidth="1"/>
    <col min="14089" max="14090" width="18.625" style="4" customWidth="1"/>
    <col min="14091" max="14091" width="0" style="4" hidden="1" customWidth="1"/>
    <col min="14092" max="14092" width="23.875" style="4" customWidth="1"/>
    <col min="14093" max="14093" width="17.625" style="4" customWidth="1"/>
    <col min="14094" max="14336" width="9" style="4"/>
    <col min="14337" max="14337" width="10.625" style="4" customWidth="1"/>
    <col min="14338" max="14338" width="16.625" style="4" customWidth="1"/>
    <col min="14339" max="14339" width="8.25" style="4" customWidth="1"/>
    <col min="14340" max="14340" width="27.625" style="4" customWidth="1"/>
    <col min="14341" max="14341" width="0" style="4" hidden="1" customWidth="1"/>
    <col min="14342" max="14342" width="12.625" style="4" customWidth="1"/>
    <col min="14343" max="14343" width="77.875" style="4" customWidth="1"/>
    <col min="14344" max="14344" width="15.25" style="4" customWidth="1"/>
    <col min="14345" max="14346" width="18.625" style="4" customWidth="1"/>
    <col min="14347" max="14347" width="0" style="4" hidden="1" customWidth="1"/>
    <col min="14348" max="14348" width="23.875" style="4" customWidth="1"/>
    <col min="14349" max="14349" width="17.625" style="4" customWidth="1"/>
    <col min="14350" max="14592" width="9" style="4"/>
    <col min="14593" max="14593" width="10.625" style="4" customWidth="1"/>
    <col min="14594" max="14594" width="16.625" style="4" customWidth="1"/>
    <col min="14595" max="14595" width="8.25" style="4" customWidth="1"/>
    <col min="14596" max="14596" width="27.625" style="4" customWidth="1"/>
    <col min="14597" max="14597" width="0" style="4" hidden="1" customWidth="1"/>
    <col min="14598" max="14598" width="12.625" style="4" customWidth="1"/>
    <col min="14599" max="14599" width="77.875" style="4" customWidth="1"/>
    <col min="14600" max="14600" width="15.25" style="4" customWidth="1"/>
    <col min="14601" max="14602" width="18.625" style="4" customWidth="1"/>
    <col min="14603" max="14603" width="0" style="4" hidden="1" customWidth="1"/>
    <col min="14604" max="14604" width="23.875" style="4" customWidth="1"/>
    <col min="14605" max="14605" width="17.625" style="4" customWidth="1"/>
    <col min="14606" max="14848" width="9" style="4"/>
    <col min="14849" max="14849" width="10.625" style="4" customWidth="1"/>
    <col min="14850" max="14850" width="16.625" style="4" customWidth="1"/>
    <col min="14851" max="14851" width="8.25" style="4" customWidth="1"/>
    <col min="14852" max="14852" width="27.625" style="4" customWidth="1"/>
    <col min="14853" max="14853" width="0" style="4" hidden="1" customWidth="1"/>
    <col min="14854" max="14854" width="12.625" style="4" customWidth="1"/>
    <col min="14855" max="14855" width="77.875" style="4" customWidth="1"/>
    <col min="14856" max="14856" width="15.25" style="4" customWidth="1"/>
    <col min="14857" max="14858" width="18.625" style="4" customWidth="1"/>
    <col min="14859" max="14859" width="0" style="4" hidden="1" customWidth="1"/>
    <col min="14860" max="14860" width="23.875" style="4" customWidth="1"/>
    <col min="14861" max="14861" width="17.625" style="4" customWidth="1"/>
    <col min="14862" max="15104" width="9" style="4"/>
    <col min="15105" max="15105" width="10.625" style="4" customWidth="1"/>
    <col min="15106" max="15106" width="16.625" style="4" customWidth="1"/>
    <col min="15107" max="15107" width="8.25" style="4" customWidth="1"/>
    <col min="15108" max="15108" width="27.625" style="4" customWidth="1"/>
    <col min="15109" max="15109" width="0" style="4" hidden="1" customWidth="1"/>
    <col min="15110" max="15110" width="12.625" style="4" customWidth="1"/>
    <col min="15111" max="15111" width="77.875" style="4" customWidth="1"/>
    <col min="15112" max="15112" width="15.25" style="4" customWidth="1"/>
    <col min="15113" max="15114" width="18.625" style="4" customWidth="1"/>
    <col min="15115" max="15115" width="0" style="4" hidden="1" customWidth="1"/>
    <col min="15116" max="15116" width="23.875" style="4" customWidth="1"/>
    <col min="15117" max="15117" width="17.625" style="4" customWidth="1"/>
    <col min="15118" max="15360" width="9" style="4"/>
    <col min="15361" max="15361" width="10.625" style="4" customWidth="1"/>
    <col min="15362" max="15362" width="16.625" style="4" customWidth="1"/>
    <col min="15363" max="15363" width="8.25" style="4" customWidth="1"/>
    <col min="15364" max="15364" width="27.625" style="4" customWidth="1"/>
    <col min="15365" max="15365" width="0" style="4" hidden="1" customWidth="1"/>
    <col min="15366" max="15366" width="12.625" style="4" customWidth="1"/>
    <col min="15367" max="15367" width="77.875" style="4" customWidth="1"/>
    <col min="15368" max="15368" width="15.25" style="4" customWidth="1"/>
    <col min="15369" max="15370" width="18.625" style="4" customWidth="1"/>
    <col min="15371" max="15371" width="0" style="4" hidden="1" customWidth="1"/>
    <col min="15372" max="15372" width="23.875" style="4" customWidth="1"/>
    <col min="15373" max="15373" width="17.625" style="4" customWidth="1"/>
    <col min="15374" max="15616" width="9" style="4"/>
    <col min="15617" max="15617" width="10.625" style="4" customWidth="1"/>
    <col min="15618" max="15618" width="16.625" style="4" customWidth="1"/>
    <col min="15619" max="15619" width="8.25" style="4" customWidth="1"/>
    <col min="15620" max="15620" width="27.625" style="4" customWidth="1"/>
    <col min="15621" max="15621" width="0" style="4" hidden="1" customWidth="1"/>
    <col min="15622" max="15622" width="12.625" style="4" customWidth="1"/>
    <col min="15623" max="15623" width="77.875" style="4" customWidth="1"/>
    <col min="15624" max="15624" width="15.25" style="4" customWidth="1"/>
    <col min="15625" max="15626" width="18.625" style="4" customWidth="1"/>
    <col min="15627" max="15627" width="0" style="4" hidden="1" customWidth="1"/>
    <col min="15628" max="15628" width="23.875" style="4" customWidth="1"/>
    <col min="15629" max="15629" width="17.625" style="4" customWidth="1"/>
    <col min="15630" max="15872" width="9" style="4"/>
    <col min="15873" max="15873" width="10.625" style="4" customWidth="1"/>
    <col min="15874" max="15874" width="16.625" style="4" customWidth="1"/>
    <col min="15875" max="15875" width="8.25" style="4" customWidth="1"/>
    <col min="15876" max="15876" width="27.625" style="4" customWidth="1"/>
    <col min="15877" max="15877" width="0" style="4" hidden="1" customWidth="1"/>
    <col min="15878" max="15878" width="12.625" style="4" customWidth="1"/>
    <col min="15879" max="15879" width="77.875" style="4" customWidth="1"/>
    <col min="15880" max="15880" width="15.25" style="4" customWidth="1"/>
    <col min="15881" max="15882" width="18.625" style="4" customWidth="1"/>
    <col min="15883" max="15883" width="0" style="4" hidden="1" customWidth="1"/>
    <col min="15884" max="15884" width="23.875" style="4" customWidth="1"/>
    <col min="15885" max="15885" width="17.625" style="4" customWidth="1"/>
    <col min="15886" max="16128" width="9" style="4"/>
    <col min="16129" max="16129" width="10.625" style="4" customWidth="1"/>
    <col min="16130" max="16130" width="16.625" style="4" customWidth="1"/>
    <col min="16131" max="16131" width="8.25" style="4" customWidth="1"/>
    <col min="16132" max="16132" width="27.625" style="4" customWidth="1"/>
    <col min="16133" max="16133" width="0" style="4" hidden="1" customWidth="1"/>
    <col min="16134" max="16134" width="12.625" style="4" customWidth="1"/>
    <col min="16135" max="16135" width="77.875" style="4" customWidth="1"/>
    <col min="16136" max="16136" width="15.25" style="4" customWidth="1"/>
    <col min="16137" max="16138" width="18.625" style="4" customWidth="1"/>
    <col min="16139" max="16139" width="0" style="4" hidden="1" customWidth="1"/>
    <col min="16140" max="16140" width="23.875" style="4" customWidth="1"/>
    <col min="16141" max="16141" width="17.625" style="4" customWidth="1"/>
    <col min="16142" max="16384" width="9" style="4"/>
  </cols>
  <sheetData>
    <row r="1" spans="1:13" ht="27.75" customHeight="1" x14ac:dyDescent="0.4">
      <c r="A1" s="1" t="s">
        <v>0</v>
      </c>
      <c r="B1" s="2"/>
      <c r="C1" s="2"/>
      <c r="D1" s="2"/>
      <c r="E1" s="2"/>
      <c r="F1" s="3"/>
    </row>
    <row r="2" spans="1:13" ht="13.5" customHeight="1" thickBot="1" x14ac:dyDescent="0.45"/>
    <row r="3" spans="1:13" s="13" customFormat="1" ht="42" customHeight="1" thickTop="1" thickBot="1" x14ac:dyDescent="0.4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197</v>
      </c>
      <c r="K3" s="9" t="s">
        <v>10</v>
      </c>
      <c r="L3" s="11" t="s">
        <v>11</v>
      </c>
      <c r="M3" s="12" t="s">
        <v>12</v>
      </c>
    </row>
    <row r="4" spans="1:13" ht="24.95" customHeight="1" x14ac:dyDescent="0.4">
      <c r="A4" s="14" t="str">
        <f>"925"</f>
        <v>925</v>
      </c>
      <c r="B4" s="15">
        <v>26090131</v>
      </c>
      <c r="C4" s="63">
        <v>0.08</v>
      </c>
      <c r="D4" s="64" t="s">
        <v>13</v>
      </c>
      <c r="E4" s="16">
        <v>0.08</v>
      </c>
      <c r="F4" s="17" t="s">
        <v>14</v>
      </c>
      <c r="G4" s="18" t="s">
        <v>15</v>
      </c>
      <c r="H4" s="19">
        <v>3760</v>
      </c>
      <c r="I4" s="20">
        <v>4300</v>
      </c>
      <c r="J4" s="20">
        <v>4644</v>
      </c>
      <c r="K4" s="21">
        <v>882376</v>
      </c>
      <c r="L4" s="22">
        <v>4550283259986</v>
      </c>
      <c r="M4" s="23" t="s">
        <v>16</v>
      </c>
    </row>
    <row r="5" spans="1:13" ht="24.95" customHeight="1" x14ac:dyDescent="0.4">
      <c r="A5" s="24" t="str">
        <f>"926"</f>
        <v>926</v>
      </c>
      <c r="B5" s="25">
        <v>26090321</v>
      </c>
      <c r="C5" s="60"/>
      <c r="D5" s="57"/>
      <c r="E5" s="26">
        <v>0.08</v>
      </c>
      <c r="F5" s="27" t="s">
        <v>17</v>
      </c>
      <c r="G5" s="28" t="s">
        <v>18</v>
      </c>
      <c r="H5" s="29">
        <v>3320</v>
      </c>
      <c r="I5" s="30">
        <v>3800</v>
      </c>
      <c r="J5" s="30">
        <v>4104</v>
      </c>
      <c r="K5" s="31">
        <v>920150</v>
      </c>
      <c r="L5" s="32">
        <v>4550283353639</v>
      </c>
      <c r="M5" s="33" t="s">
        <v>16</v>
      </c>
    </row>
    <row r="6" spans="1:13" ht="24.95" customHeight="1" x14ac:dyDescent="0.4">
      <c r="A6" s="24" t="str">
        <f>"510"</f>
        <v>510</v>
      </c>
      <c r="B6" s="25">
        <v>26090331</v>
      </c>
      <c r="C6" s="60"/>
      <c r="D6" s="55" t="s">
        <v>19</v>
      </c>
      <c r="E6" s="26">
        <v>0.08</v>
      </c>
      <c r="F6" s="27" t="s">
        <v>20</v>
      </c>
      <c r="G6" s="28" t="s">
        <v>21</v>
      </c>
      <c r="H6" s="29">
        <v>4810</v>
      </c>
      <c r="I6" s="30">
        <v>5500</v>
      </c>
      <c r="J6" s="30">
        <v>5940</v>
      </c>
      <c r="K6" s="31">
        <v>870345</v>
      </c>
      <c r="L6" s="32">
        <v>4550084675480</v>
      </c>
      <c r="M6" s="33" t="s">
        <v>22</v>
      </c>
    </row>
    <row r="7" spans="1:13" ht="24.95" customHeight="1" x14ac:dyDescent="0.4">
      <c r="A7" s="24" t="str">
        <f>"511"</f>
        <v>511</v>
      </c>
      <c r="B7" s="25">
        <v>26090881</v>
      </c>
      <c r="C7" s="60"/>
      <c r="D7" s="56"/>
      <c r="E7" s="26">
        <v>0.08</v>
      </c>
      <c r="F7" s="27" t="s">
        <v>23</v>
      </c>
      <c r="G7" s="28" t="s">
        <v>24</v>
      </c>
      <c r="H7" s="29">
        <v>2610</v>
      </c>
      <c r="I7" s="30">
        <v>2980</v>
      </c>
      <c r="J7" s="30">
        <v>3218</v>
      </c>
      <c r="K7" s="31">
        <v>870355</v>
      </c>
      <c r="L7" s="32">
        <v>4550084675534</v>
      </c>
      <c r="M7" s="33" t="s">
        <v>22</v>
      </c>
    </row>
    <row r="8" spans="1:13" ht="24.95" customHeight="1" x14ac:dyDescent="0.4">
      <c r="A8" s="24" t="str">
        <f>"520"</f>
        <v>520</v>
      </c>
      <c r="B8" s="25">
        <v>26090931</v>
      </c>
      <c r="C8" s="60"/>
      <c r="D8" s="56"/>
      <c r="E8" s="26">
        <v>0.08</v>
      </c>
      <c r="F8" s="27" t="s">
        <v>25</v>
      </c>
      <c r="G8" s="28" t="s">
        <v>26</v>
      </c>
      <c r="H8" s="29">
        <v>4380</v>
      </c>
      <c r="I8" s="30">
        <v>5000</v>
      </c>
      <c r="J8" s="30">
        <v>5400</v>
      </c>
      <c r="K8" s="31">
        <v>870442</v>
      </c>
      <c r="L8" s="32">
        <v>4550084676159</v>
      </c>
      <c r="M8" s="33" t="s">
        <v>22</v>
      </c>
    </row>
    <row r="9" spans="1:13" ht="24.95" customHeight="1" x14ac:dyDescent="0.4">
      <c r="A9" s="24" t="str">
        <f>"521"</f>
        <v>521</v>
      </c>
      <c r="B9" s="25">
        <v>26093861</v>
      </c>
      <c r="C9" s="60"/>
      <c r="D9" s="57"/>
      <c r="E9" s="26">
        <v>0.08</v>
      </c>
      <c r="F9" s="27" t="s">
        <v>27</v>
      </c>
      <c r="G9" s="28" t="s">
        <v>28</v>
      </c>
      <c r="H9" s="29">
        <v>2970</v>
      </c>
      <c r="I9" s="30">
        <v>3400</v>
      </c>
      <c r="J9" s="30">
        <v>3672</v>
      </c>
      <c r="K9" s="31">
        <v>657598</v>
      </c>
      <c r="L9" s="32">
        <v>4550084044804</v>
      </c>
      <c r="M9" s="33" t="s">
        <v>22</v>
      </c>
    </row>
    <row r="10" spans="1:13" ht="24.95" customHeight="1" x14ac:dyDescent="0.4">
      <c r="A10" s="24" t="str">
        <f>"528"</f>
        <v>528</v>
      </c>
      <c r="B10" s="25">
        <v>26090951</v>
      </c>
      <c r="C10" s="60"/>
      <c r="D10" s="55" t="s">
        <v>29</v>
      </c>
      <c r="E10" s="26">
        <v>0.08</v>
      </c>
      <c r="F10" s="27" t="s">
        <v>30</v>
      </c>
      <c r="G10" s="28" t="s">
        <v>31</v>
      </c>
      <c r="H10" s="29">
        <v>4380</v>
      </c>
      <c r="I10" s="30">
        <v>5000</v>
      </c>
      <c r="J10" s="30">
        <v>5400</v>
      </c>
      <c r="K10" s="31">
        <v>907098</v>
      </c>
      <c r="L10" s="32">
        <v>4550283312957</v>
      </c>
      <c r="M10" s="33" t="s">
        <v>22</v>
      </c>
    </row>
    <row r="11" spans="1:13" ht="24.95" customHeight="1" x14ac:dyDescent="0.4">
      <c r="A11" s="24" t="str">
        <f>"538"</f>
        <v>538</v>
      </c>
      <c r="B11" s="25">
        <v>26091381</v>
      </c>
      <c r="C11" s="60"/>
      <c r="D11" s="57"/>
      <c r="E11" s="26">
        <v>0.08</v>
      </c>
      <c r="F11" s="27" t="s">
        <v>32</v>
      </c>
      <c r="G11" s="28" t="s">
        <v>33</v>
      </c>
      <c r="H11" s="29">
        <v>4810</v>
      </c>
      <c r="I11" s="30">
        <v>5500</v>
      </c>
      <c r="J11" s="30">
        <v>5940</v>
      </c>
      <c r="K11" s="31">
        <v>907009</v>
      </c>
      <c r="L11" s="32">
        <v>4550283312469</v>
      </c>
      <c r="M11" s="33" t="s">
        <v>22</v>
      </c>
    </row>
    <row r="12" spans="1:13" ht="24.95" customHeight="1" x14ac:dyDescent="0.4">
      <c r="A12" s="24" t="str">
        <f>"540"</f>
        <v>540</v>
      </c>
      <c r="B12" s="25">
        <v>26091391</v>
      </c>
      <c r="C12" s="60"/>
      <c r="D12" s="55" t="s">
        <v>34</v>
      </c>
      <c r="E12" s="26">
        <v>0.08</v>
      </c>
      <c r="F12" s="27" t="s">
        <v>35</v>
      </c>
      <c r="G12" s="28" t="s">
        <v>36</v>
      </c>
      <c r="H12" s="29">
        <v>4330</v>
      </c>
      <c r="I12" s="30">
        <v>4950</v>
      </c>
      <c r="J12" s="30">
        <v>5346</v>
      </c>
      <c r="K12" s="31">
        <v>907108</v>
      </c>
      <c r="L12" s="32">
        <v>4550283313046</v>
      </c>
      <c r="M12" s="33" t="s">
        <v>22</v>
      </c>
    </row>
    <row r="13" spans="1:13" ht="24.95" customHeight="1" x14ac:dyDescent="0.4">
      <c r="A13" s="24" t="str">
        <f>"541"</f>
        <v>541</v>
      </c>
      <c r="B13" s="25">
        <v>26091901</v>
      </c>
      <c r="C13" s="60"/>
      <c r="D13" s="56"/>
      <c r="E13" s="26">
        <v>0.08</v>
      </c>
      <c r="F13" s="27" t="s">
        <v>37</v>
      </c>
      <c r="G13" s="28" t="s">
        <v>38</v>
      </c>
      <c r="H13" s="29">
        <v>3460</v>
      </c>
      <c r="I13" s="30">
        <v>3950</v>
      </c>
      <c r="J13" s="30">
        <v>4266</v>
      </c>
      <c r="K13" s="31">
        <v>907109</v>
      </c>
      <c r="L13" s="32">
        <v>4550283313053</v>
      </c>
      <c r="M13" s="33" t="s">
        <v>22</v>
      </c>
    </row>
    <row r="14" spans="1:13" ht="24.95" customHeight="1" x14ac:dyDescent="0.4">
      <c r="A14" s="24" t="str">
        <f>"542"</f>
        <v>542</v>
      </c>
      <c r="B14" s="25">
        <v>26094751</v>
      </c>
      <c r="C14" s="60"/>
      <c r="D14" s="56"/>
      <c r="E14" s="26">
        <v>0.08</v>
      </c>
      <c r="F14" s="27" t="s">
        <v>39</v>
      </c>
      <c r="G14" s="28" t="s">
        <v>40</v>
      </c>
      <c r="H14" s="29">
        <v>4330</v>
      </c>
      <c r="I14" s="30">
        <v>4950</v>
      </c>
      <c r="J14" s="30">
        <v>5346</v>
      </c>
      <c r="K14" s="31">
        <v>859238</v>
      </c>
      <c r="L14" s="32">
        <v>4550283065761</v>
      </c>
      <c r="M14" s="33" t="s">
        <v>22</v>
      </c>
    </row>
    <row r="15" spans="1:13" ht="24.95" customHeight="1" x14ac:dyDescent="0.4">
      <c r="A15" s="24" t="str">
        <f>"543"</f>
        <v>543</v>
      </c>
      <c r="B15" s="25">
        <v>26091991</v>
      </c>
      <c r="C15" s="60"/>
      <c r="D15" s="56"/>
      <c r="E15" s="26">
        <v>0.08</v>
      </c>
      <c r="F15" s="27" t="s">
        <v>41</v>
      </c>
      <c r="G15" s="28" t="s">
        <v>42</v>
      </c>
      <c r="H15" s="29">
        <v>4330</v>
      </c>
      <c r="I15" s="30">
        <v>4950</v>
      </c>
      <c r="J15" s="30">
        <v>5346</v>
      </c>
      <c r="K15" s="31">
        <v>907129</v>
      </c>
      <c r="L15" s="32">
        <v>4550283313152</v>
      </c>
      <c r="M15" s="33" t="s">
        <v>22</v>
      </c>
    </row>
    <row r="16" spans="1:13" ht="24.95" customHeight="1" x14ac:dyDescent="0.4">
      <c r="A16" s="24" t="str">
        <f>"544"</f>
        <v>544</v>
      </c>
      <c r="B16" s="25">
        <v>26092021</v>
      </c>
      <c r="C16" s="60"/>
      <c r="D16" s="56"/>
      <c r="E16" s="26">
        <v>0.08</v>
      </c>
      <c r="F16" s="27" t="s">
        <v>43</v>
      </c>
      <c r="G16" s="28" t="s">
        <v>44</v>
      </c>
      <c r="H16" s="29">
        <v>3460</v>
      </c>
      <c r="I16" s="30">
        <v>3950</v>
      </c>
      <c r="J16" s="30">
        <v>4266</v>
      </c>
      <c r="K16" s="31">
        <v>859500</v>
      </c>
      <c r="L16" s="32">
        <v>4550283065938</v>
      </c>
      <c r="M16" s="33" t="s">
        <v>22</v>
      </c>
    </row>
    <row r="17" spans="1:13" ht="24.95" customHeight="1" x14ac:dyDescent="0.4">
      <c r="A17" s="24" t="str">
        <f>"545"</f>
        <v>545</v>
      </c>
      <c r="B17" s="25">
        <v>26092031</v>
      </c>
      <c r="C17" s="60"/>
      <c r="D17" s="56"/>
      <c r="E17" s="26">
        <v>0.08</v>
      </c>
      <c r="F17" s="27" t="s">
        <v>45</v>
      </c>
      <c r="G17" s="28" t="s">
        <v>46</v>
      </c>
      <c r="H17" s="29">
        <v>3480</v>
      </c>
      <c r="I17" s="30">
        <v>3980</v>
      </c>
      <c r="J17" s="30">
        <v>4298</v>
      </c>
      <c r="K17" s="31">
        <v>870252</v>
      </c>
      <c r="L17" s="32">
        <v>4550084674940</v>
      </c>
      <c r="M17" s="33" t="s">
        <v>22</v>
      </c>
    </row>
    <row r="18" spans="1:13" ht="24.95" customHeight="1" x14ac:dyDescent="0.4">
      <c r="A18" s="24" t="str">
        <f>"546"</f>
        <v>546</v>
      </c>
      <c r="B18" s="25">
        <v>26092051</v>
      </c>
      <c r="C18" s="60"/>
      <c r="D18" s="56"/>
      <c r="E18" s="26">
        <v>0.08</v>
      </c>
      <c r="F18" s="27" t="s">
        <v>47</v>
      </c>
      <c r="G18" s="28" t="s">
        <v>48</v>
      </c>
      <c r="H18" s="29">
        <v>2580</v>
      </c>
      <c r="I18" s="30">
        <v>2950</v>
      </c>
      <c r="J18" s="30">
        <v>3186</v>
      </c>
      <c r="K18" s="31">
        <v>907010</v>
      </c>
      <c r="L18" s="32">
        <v>4550283312476</v>
      </c>
      <c r="M18" s="33" t="s">
        <v>22</v>
      </c>
    </row>
    <row r="19" spans="1:13" ht="24.95" customHeight="1" x14ac:dyDescent="0.4">
      <c r="A19" s="24" t="str">
        <f>"548"</f>
        <v>548</v>
      </c>
      <c r="B19" s="25">
        <v>26090711</v>
      </c>
      <c r="C19" s="60"/>
      <c r="D19" s="56"/>
      <c r="E19" s="26">
        <v>0.08</v>
      </c>
      <c r="F19" s="27" t="s">
        <v>49</v>
      </c>
      <c r="G19" s="28" t="s">
        <v>50</v>
      </c>
      <c r="H19" s="29">
        <v>3460</v>
      </c>
      <c r="I19" s="30">
        <v>3950</v>
      </c>
      <c r="J19" s="30">
        <v>4266</v>
      </c>
      <c r="K19" s="31">
        <v>907132</v>
      </c>
      <c r="L19" s="32">
        <v>4550283313183</v>
      </c>
      <c r="M19" s="33" t="s">
        <v>16</v>
      </c>
    </row>
    <row r="20" spans="1:13" ht="24.95" customHeight="1" x14ac:dyDescent="0.4">
      <c r="A20" s="24" t="str">
        <f>"549"</f>
        <v>549</v>
      </c>
      <c r="B20" s="25">
        <v>26092071</v>
      </c>
      <c r="C20" s="60"/>
      <c r="D20" s="57"/>
      <c r="E20" s="26">
        <v>0.08</v>
      </c>
      <c r="F20" s="27" t="s">
        <v>51</v>
      </c>
      <c r="G20" s="28" t="s">
        <v>52</v>
      </c>
      <c r="H20" s="29">
        <v>1730</v>
      </c>
      <c r="I20" s="30">
        <v>1980</v>
      </c>
      <c r="J20" s="30">
        <v>2138</v>
      </c>
      <c r="K20" s="31">
        <v>907084</v>
      </c>
      <c r="L20" s="32">
        <v>4550283312858</v>
      </c>
      <c r="M20" s="33" t="s">
        <v>16</v>
      </c>
    </row>
    <row r="21" spans="1:13" ht="24.95" customHeight="1" x14ac:dyDescent="0.4">
      <c r="A21" s="24" t="str">
        <f>"553"</f>
        <v>553</v>
      </c>
      <c r="B21" s="25">
        <v>26092201</v>
      </c>
      <c r="C21" s="60"/>
      <c r="D21" s="34" t="s">
        <v>53</v>
      </c>
      <c r="E21" s="26">
        <v>0.08</v>
      </c>
      <c r="F21" s="27" t="s">
        <v>54</v>
      </c>
      <c r="G21" s="28" t="s">
        <v>55</v>
      </c>
      <c r="H21" s="29">
        <v>3680</v>
      </c>
      <c r="I21" s="30">
        <v>4200</v>
      </c>
      <c r="J21" s="30">
        <v>4536</v>
      </c>
      <c r="K21" s="31">
        <v>907246</v>
      </c>
      <c r="L21" s="32">
        <v>4550283313503</v>
      </c>
      <c r="M21" s="33" t="s">
        <v>56</v>
      </c>
    </row>
    <row r="22" spans="1:13" ht="24.95" customHeight="1" x14ac:dyDescent="0.4">
      <c r="A22" s="24" t="str">
        <f>"577"</f>
        <v>577</v>
      </c>
      <c r="B22" s="25">
        <v>26092241</v>
      </c>
      <c r="C22" s="60"/>
      <c r="D22" s="27" t="s">
        <v>57</v>
      </c>
      <c r="E22" s="26">
        <v>0.08</v>
      </c>
      <c r="F22" s="27" t="s">
        <v>58</v>
      </c>
      <c r="G22" s="28" t="s">
        <v>59</v>
      </c>
      <c r="H22" s="29">
        <v>2450</v>
      </c>
      <c r="I22" s="30">
        <v>2800</v>
      </c>
      <c r="J22" s="30">
        <v>3024</v>
      </c>
      <c r="K22" s="31">
        <v>431301</v>
      </c>
      <c r="L22" s="32">
        <v>4550283012710</v>
      </c>
      <c r="M22" s="33" t="s">
        <v>22</v>
      </c>
    </row>
    <row r="23" spans="1:13" ht="24.95" customHeight="1" x14ac:dyDescent="0.4">
      <c r="A23" s="24" t="str">
        <f>"588"</f>
        <v>588</v>
      </c>
      <c r="B23" s="25">
        <v>26092251</v>
      </c>
      <c r="C23" s="60"/>
      <c r="D23" s="55" t="s">
        <v>60</v>
      </c>
      <c r="E23" s="26">
        <v>0.08</v>
      </c>
      <c r="F23" s="27" t="s">
        <v>61</v>
      </c>
      <c r="G23" s="28" t="s">
        <v>62</v>
      </c>
      <c r="H23" s="29">
        <v>2800</v>
      </c>
      <c r="I23" s="30">
        <v>3200</v>
      </c>
      <c r="J23" s="30">
        <v>3456</v>
      </c>
      <c r="K23" s="31">
        <v>888768</v>
      </c>
      <c r="L23" s="32">
        <v>4550283265185</v>
      </c>
      <c r="M23" s="33" t="s">
        <v>16</v>
      </c>
    </row>
    <row r="24" spans="1:13" ht="24.95" customHeight="1" x14ac:dyDescent="0.4">
      <c r="A24" s="24" t="str">
        <f>"591"</f>
        <v>591</v>
      </c>
      <c r="B24" s="25">
        <v>26092261</v>
      </c>
      <c r="C24" s="60"/>
      <c r="D24" s="56"/>
      <c r="E24" s="26">
        <v>0.08</v>
      </c>
      <c r="F24" s="27" t="s">
        <v>63</v>
      </c>
      <c r="G24" s="28" t="s">
        <v>64</v>
      </c>
      <c r="H24" s="29">
        <v>2890</v>
      </c>
      <c r="I24" s="30">
        <v>3300</v>
      </c>
      <c r="J24" s="30">
        <v>3564</v>
      </c>
      <c r="K24" s="31">
        <v>888814</v>
      </c>
      <c r="L24" s="32">
        <v>4550283265253</v>
      </c>
      <c r="M24" s="33" t="s">
        <v>16</v>
      </c>
    </row>
    <row r="25" spans="1:13" ht="24.95" customHeight="1" x14ac:dyDescent="0.4">
      <c r="A25" s="24" t="str">
        <f>"595"</f>
        <v>595</v>
      </c>
      <c r="B25" s="25">
        <v>26092271</v>
      </c>
      <c r="C25" s="60"/>
      <c r="D25" s="56"/>
      <c r="E25" s="26">
        <v>0.08</v>
      </c>
      <c r="F25" s="27" t="s">
        <v>65</v>
      </c>
      <c r="G25" s="28" t="s">
        <v>66</v>
      </c>
      <c r="H25" s="29">
        <v>3320</v>
      </c>
      <c r="I25" s="30">
        <v>3800</v>
      </c>
      <c r="J25" s="30">
        <v>4104</v>
      </c>
      <c r="K25" s="31">
        <v>888685</v>
      </c>
      <c r="L25" s="32">
        <v>4550283265178</v>
      </c>
      <c r="M25" s="33" t="s">
        <v>16</v>
      </c>
    </row>
    <row r="26" spans="1:13" ht="24.95" customHeight="1" x14ac:dyDescent="0.4">
      <c r="A26" s="24" t="str">
        <f>"597"</f>
        <v>597</v>
      </c>
      <c r="B26" s="25">
        <v>26092281</v>
      </c>
      <c r="C26" s="60"/>
      <c r="D26" s="57"/>
      <c r="E26" s="26">
        <v>0.08</v>
      </c>
      <c r="F26" s="27" t="s">
        <v>67</v>
      </c>
      <c r="G26" s="28" t="s">
        <v>68</v>
      </c>
      <c r="H26" s="29">
        <v>3060</v>
      </c>
      <c r="I26" s="30">
        <v>3500</v>
      </c>
      <c r="J26" s="30">
        <v>3780</v>
      </c>
      <c r="K26" s="31">
        <v>888797</v>
      </c>
      <c r="L26" s="32">
        <v>4550283265215</v>
      </c>
      <c r="M26" s="33" t="s">
        <v>16</v>
      </c>
    </row>
    <row r="27" spans="1:13" ht="24.95" customHeight="1" x14ac:dyDescent="0.4">
      <c r="A27" s="24" t="str">
        <f>"601"</f>
        <v>601</v>
      </c>
      <c r="B27" s="25">
        <v>26092291</v>
      </c>
      <c r="C27" s="60"/>
      <c r="D27" s="55" t="s">
        <v>69</v>
      </c>
      <c r="E27" s="26">
        <v>0.08</v>
      </c>
      <c r="F27" s="27" t="s">
        <v>70</v>
      </c>
      <c r="G27" s="28" t="s">
        <v>71</v>
      </c>
      <c r="H27" s="29">
        <v>4200</v>
      </c>
      <c r="I27" s="30">
        <v>4800</v>
      </c>
      <c r="J27" s="30">
        <v>5184</v>
      </c>
      <c r="K27" s="31">
        <v>907088</v>
      </c>
      <c r="L27" s="32">
        <v>4550283312889</v>
      </c>
      <c r="M27" s="33" t="s">
        <v>22</v>
      </c>
    </row>
    <row r="28" spans="1:13" ht="24.95" customHeight="1" x14ac:dyDescent="0.4">
      <c r="A28" s="24" t="str">
        <f>"604"</f>
        <v>604</v>
      </c>
      <c r="B28" s="25">
        <v>26092321</v>
      </c>
      <c r="C28" s="60"/>
      <c r="D28" s="56"/>
      <c r="E28" s="26">
        <v>0.08</v>
      </c>
      <c r="F28" s="27" t="s">
        <v>72</v>
      </c>
      <c r="G28" s="28" t="s">
        <v>73</v>
      </c>
      <c r="H28" s="29">
        <v>4380</v>
      </c>
      <c r="I28" s="30">
        <v>5000</v>
      </c>
      <c r="J28" s="30">
        <v>5400</v>
      </c>
      <c r="K28" s="31">
        <v>858152</v>
      </c>
      <c r="L28" s="32">
        <v>4550283065488</v>
      </c>
      <c r="M28" s="33" t="s">
        <v>22</v>
      </c>
    </row>
    <row r="29" spans="1:13" ht="24.95" customHeight="1" x14ac:dyDescent="0.4">
      <c r="A29" s="24" t="str">
        <f>"605"</f>
        <v>605</v>
      </c>
      <c r="B29" s="25">
        <v>26092351</v>
      </c>
      <c r="C29" s="60"/>
      <c r="D29" s="56"/>
      <c r="E29" s="26">
        <v>0.08</v>
      </c>
      <c r="F29" s="27" t="s">
        <v>74</v>
      </c>
      <c r="G29" s="28" t="s">
        <v>75</v>
      </c>
      <c r="H29" s="29">
        <v>4380</v>
      </c>
      <c r="I29" s="30">
        <v>5000</v>
      </c>
      <c r="J29" s="30">
        <v>5400</v>
      </c>
      <c r="K29" s="31">
        <v>907072</v>
      </c>
      <c r="L29" s="32">
        <v>4550283312780</v>
      </c>
      <c r="M29" s="33" t="s">
        <v>22</v>
      </c>
    </row>
    <row r="30" spans="1:13" ht="24.95" customHeight="1" x14ac:dyDescent="0.4">
      <c r="A30" s="24" t="str">
        <f>"620"</f>
        <v>620</v>
      </c>
      <c r="B30" s="25">
        <v>26092371</v>
      </c>
      <c r="C30" s="60"/>
      <c r="D30" s="56"/>
      <c r="E30" s="26">
        <v>0.08</v>
      </c>
      <c r="F30" s="27" t="s">
        <v>76</v>
      </c>
      <c r="G30" s="28" t="s">
        <v>77</v>
      </c>
      <c r="H30" s="29">
        <v>3720</v>
      </c>
      <c r="I30" s="30">
        <v>4250</v>
      </c>
      <c r="J30" s="30">
        <v>4590</v>
      </c>
      <c r="K30" s="31">
        <v>907085</v>
      </c>
      <c r="L30" s="32">
        <v>4550283312865</v>
      </c>
      <c r="M30" s="33" t="s">
        <v>16</v>
      </c>
    </row>
    <row r="31" spans="1:13" ht="24.95" customHeight="1" x14ac:dyDescent="0.4">
      <c r="A31" s="24" t="str">
        <f>"625"</f>
        <v>625</v>
      </c>
      <c r="B31" s="25">
        <v>26093971</v>
      </c>
      <c r="C31" s="60"/>
      <c r="D31" s="56"/>
      <c r="E31" s="26">
        <v>0.08</v>
      </c>
      <c r="F31" s="27" t="s">
        <v>78</v>
      </c>
      <c r="G31" s="28" t="s">
        <v>79</v>
      </c>
      <c r="H31" s="29">
        <v>2620</v>
      </c>
      <c r="I31" s="30">
        <v>3000</v>
      </c>
      <c r="J31" s="30">
        <v>3240</v>
      </c>
      <c r="K31" s="31">
        <v>811653</v>
      </c>
      <c r="L31" s="32">
        <v>4550084441474</v>
      </c>
      <c r="M31" s="33" t="s">
        <v>22</v>
      </c>
    </row>
    <row r="32" spans="1:13" ht="24.95" customHeight="1" x14ac:dyDescent="0.4">
      <c r="A32" s="24" t="str">
        <f>"627"</f>
        <v>627</v>
      </c>
      <c r="B32" s="25">
        <v>26092381</v>
      </c>
      <c r="C32" s="60"/>
      <c r="D32" s="56"/>
      <c r="E32" s="26">
        <v>0.08</v>
      </c>
      <c r="F32" s="27" t="s">
        <v>80</v>
      </c>
      <c r="G32" s="28" t="s">
        <v>81</v>
      </c>
      <c r="H32" s="29">
        <v>3500</v>
      </c>
      <c r="I32" s="30">
        <v>4000</v>
      </c>
      <c r="J32" s="30">
        <v>4320</v>
      </c>
      <c r="K32" s="31">
        <v>907321</v>
      </c>
      <c r="L32" s="32">
        <v>4582260791240</v>
      </c>
      <c r="M32" s="33" t="s">
        <v>22</v>
      </c>
    </row>
    <row r="33" spans="1:13" ht="24.95" customHeight="1" x14ac:dyDescent="0.4">
      <c r="A33" s="24" t="str">
        <f>"631"</f>
        <v>631</v>
      </c>
      <c r="B33" s="25">
        <v>26092391</v>
      </c>
      <c r="C33" s="60"/>
      <c r="D33" s="57"/>
      <c r="E33" s="26">
        <v>0.08</v>
      </c>
      <c r="F33" s="27" t="s">
        <v>82</v>
      </c>
      <c r="G33" s="28" t="s">
        <v>83</v>
      </c>
      <c r="H33" s="29">
        <v>2800</v>
      </c>
      <c r="I33" s="30">
        <v>3200</v>
      </c>
      <c r="J33" s="30">
        <v>3456</v>
      </c>
      <c r="K33" s="31">
        <v>859335</v>
      </c>
      <c r="L33" s="32">
        <v>4550283065792</v>
      </c>
      <c r="M33" s="33" t="s">
        <v>16</v>
      </c>
    </row>
    <row r="34" spans="1:13" ht="24.95" customHeight="1" x14ac:dyDescent="0.4">
      <c r="A34" s="24" t="str">
        <f>"640"</f>
        <v>640</v>
      </c>
      <c r="B34" s="25">
        <v>26092431</v>
      </c>
      <c r="C34" s="60"/>
      <c r="D34" s="27" t="s">
        <v>84</v>
      </c>
      <c r="E34" s="26">
        <v>0.08</v>
      </c>
      <c r="F34" s="27" t="s">
        <v>85</v>
      </c>
      <c r="G34" s="28" t="s">
        <v>86</v>
      </c>
      <c r="H34" s="29">
        <v>3240</v>
      </c>
      <c r="I34" s="30">
        <v>3700</v>
      </c>
      <c r="J34" s="30">
        <v>3996</v>
      </c>
      <c r="K34" s="31">
        <v>812329</v>
      </c>
      <c r="L34" s="32">
        <v>4550084442013</v>
      </c>
      <c r="M34" s="33" t="s">
        <v>16</v>
      </c>
    </row>
    <row r="35" spans="1:13" ht="24.95" customHeight="1" x14ac:dyDescent="0.4">
      <c r="A35" s="24" t="str">
        <f>"660"</f>
        <v>660</v>
      </c>
      <c r="B35" s="25">
        <v>26092461</v>
      </c>
      <c r="C35" s="60"/>
      <c r="D35" s="55" t="s">
        <v>87</v>
      </c>
      <c r="E35" s="26">
        <v>0.08</v>
      </c>
      <c r="F35" s="27" t="s">
        <v>88</v>
      </c>
      <c r="G35" s="28" t="s">
        <v>89</v>
      </c>
      <c r="H35" s="29">
        <v>3680</v>
      </c>
      <c r="I35" s="30">
        <v>4200</v>
      </c>
      <c r="J35" s="30">
        <v>4536</v>
      </c>
      <c r="K35" s="31">
        <v>907057</v>
      </c>
      <c r="L35" s="32">
        <v>4560289885126</v>
      </c>
      <c r="M35" s="33" t="s">
        <v>22</v>
      </c>
    </row>
    <row r="36" spans="1:13" ht="24.95" customHeight="1" x14ac:dyDescent="0.4">
      <c r="A36" s="24" t="str">
        <f>"662"</f>
        <v>662</v>
      </c>
      <c r="B36" s="25">
        <v>26093991</v>
      </c>
      <c r="C36" s="60"/>
      <c r="D36" s="56"/>
      <c r="E36" s="26">
        <v>0.08</v>
      </c>
      <c r="F36" s="27" t="s">
        <v>90</v>
      </c>
      <c r="G36" s="28" t="s">
        <v>91</v>
      </c>
      <c r="H36" s="29">
        <v>2620</v>
      </c>
      <c r="I36" s="30">
        <v>3000</v>
      </c>
      <c r="J36" s="30">
        <v>3240</v>
      </c>
      <c r="K36" s="31">
        <v>870299</v>
      </c>
      <c r="L36" s="32">
        <v>4550084675312</v>
      </c>
      <c r="M36" s="33" t="s">
        <v>16</v>
      </c>
    </row>
    <row r="37" spans="1:13" ht="24.95" customHeight="1" x14ac:dyDescent="0.4">
      <c r="A37" s="24" t="str">
        <f>"664"</f>
        <v>664</v>
      </c>
      <c r="B37" s="25">
        <v>26092471</v>
      </c>
      <c r="C37" s="60"/>
      <c r="D37" s="56"/>
      <c r="E37" s="26">
        <v>0.08</v>
      </c>
      <c r="F37" s="27" t="s">
        <v>92</v>
      </c>
      <c r="G37" s="28" t="s">
        <v>93</v>
      </c>
      <c r="H37" s="29">
        <v>2620</v>
      </c>
      <c r="I37" s="30">
        <v>3000</v>
      </c>
      <c r="J37" s="30">
        <v>3240</v>
      </c>
      <c r="K37" s="31">
        <v>603495</v>
      </c>
      <c r="L37" s="32">
        <v>4560289883870</v>
      </c>
      <c r="M37" s="33" t="s">
        <v>16</v>
      </c>
    </row>
    <row r="38" spans="1:13" ht="24.95" customHeight="1" x14ac:dyDescent="0.4">
      <c r="A38" s="24" t="str">
        <f>"676"</f>
        <v>676</v>
      </c>
      <c r="B38" s="25">
        <v>26093981</v>
      </c>
      <c r="C38" s="60"/>
      <c r="D38" s="56"/>
      <c r="E38" s="26">
        <v>0.08</v>
      </c>
      <c r="F38" s="27" t="s">
        <v>94</v>
      </c>
      <c r="G38" s="28" t="s">
        <v>95</v>
      </c>
      <c r="H38" s="29">
        <v>2800</v>
      </c>
      <c r="I38" s="30">
        <v>3200</v>
      </c>
      <c r="J38" s="30">
        <v>3456</v>
      </c>
      <c r="K38" s="31">
        <v>870375</v>
      </c>
      <c r="L38" s="32">
        <v>4582308386834</v>
      </c>
      <c r="M38" s="33" t="s">
        <v>22</v>
      </c>
    </row>
    <row r="39" spans="1:13" ht="24.95" customHeight="1" x14ac:dyDescent="0.4">
      <c r="A39" s="24" t="str">
        <f>"679"</f>
        <v>679</v>
      </c>
      <c r="B39" s="25">
        <v>26092481</v>
      </c>
      <c r="C39" s="60"/>
      <c r="D39" s="57"/>
      <c r="E39" s="26">
        <v>0.08</v>
      </c>
      <c r="F39" s="27" t="s">
        <v>96</v>
      </c>
      <c r="G39" s="28" t="s">
        <v>97</v>
      </c>
      <c r="H39" s="29">
        <v>2620</v>
      </c>
      <c r="I39" s="30">
        <v>3000</v>
      </c>
      <c r="J39" s="30">
        <v>3240</v>
      </c>
      <c r="K39" s="31">
        <v>907153</v>
      </c>
      <c r="L39" s="32">
        <v>4550283313237</v>
      </c>
      <c r="M39" s="33" t="s">
        <v>22</v>
      </c>
    </row>
    <row r="40" spans="1:13" ht="24.95" customHeight="1" x14ac:dyDescent="0.4">
      <c r="A40" s="24" t="str">
        <f>"694"</f>
        <v>694</v>
      </c>
      <c r="B40" s="25">
        <v>26092491</v>
      </c>
      <c r="C40" s="60"/>
      <c r="D40" s="55" t="s">
        <v>98</v>
      </c>
      <c r="E40" s="26">
        <v>0.08</v>
      </c>
      <c r="F40" s="27" t="s">
        <v>99</v>
      </c>
      <c r="G40" s="28" t="s">
        <v>100</v>
      </c>
      <c r="H40" s="29">
        <v>4380</v>
      </c>
      <c r="I40" s="30">
        <v>5000</v>
      </c>
      <c r="J40" s="30">
        <v>5400</v>
      </c>
      <c r="K40" s="31">
        <v>617757</v>
      </c>
      <c r="L40" s="32">
        <v>4560289880701</v>
      </c>
      <c r="M40" s="33" t="s">
        <v>22</v>
      </c>
    </row>
    <row r="41" spans="1:13" ht="24.95" customHeight="1" x14ac:dyDescent="0.4">
      <c r="A41" s="24" t="str">
        <f>"696"</f>
        <v>696</v>
      </c>
      <c r="B41" s="25">
        <v>26092501</v>
      </c>
      <c r="C41" s="60"/>
      <c r="D41" s="57"/>
      <c r="E41" s="26">
        <v>0.08</v>
      </c>
      <c r="F41" s="27" t="s">
        <v>101</v>
      </c>
      <c r="G41" s="28" t="s">
        <v>102</v>
      </c>
      <c r="H41" s="29">
        <v>2620</v>
      </c>
      <c r="I41" s="30">
        <v>3000</v>
      </c>
      <c r="J41" s="30">
        <v>3240</v>
      </c>
      <c r="K41" s="31">
        <v>924352</v>
      </c>
      <c r="L41" s="32">
        <v>4550283158067</v>
      </c>
      <c r="M41" s="33" t="s">
        <v>22</v>
      </c>
    </row>
    <row r="42" spans="1:13" ht="24.95" customHeight="1" x14ac:dyDescent="0.4">
      <c r="A42" s="24" t="str">
        <f>"709"</f>
        <v>709</v>
      </c>
      <c r="B42" s="25">
        <v>26092521</v>
      </c>
      <c r="C42" s="60"/>
      <c r="D42" s="55" t="s">
        <v>103</v>
      </c>
      <c r="E42" s="26">
        <v>0.08</v>
      </c>
      <c r="F42" s="27" t="s">
        <v>104</v>
      </c>
      <c r="G42" s="28" t="s">
        <v>105</v>
      </c>
      <c r="H42" s="29">
        <v>3060</v>
      </c>
      <c r="I42" s="30">
        <v>3500</v>
      </c>
      <c r="J42" s="30">
        <v>3780</v>
      </c>
      <c r="K42" s="31">
        <v>870451</v>
      </c>
      <c r="L42" s="32">
        <v>4550084676210</v>
      </c>
      <c r="M42" s="33" t="s">
        <v>16</v>
      </c>
    </row>
    <row r="43" spans="1:13" ht="24.95" customHeight="1" x14ac:dyDescent="0.4">
      <c r="A43" s="24" t="str">
        <f>"718"</f>
        <v>718</v>
      </c>
      <c r="B43" s="25">
        <v>26092531</v>
      </c>
      <c r="C43" s="60"/>
      <c r="D43" s="57"/>
      <c r="E43" s="26">
        <v>0.08</v>
      </c>
      <c r="F43" s="27" t="s">
        <v>106</v>
      </c>
      <c r="G43" s="28" t="s">
        <v>107</v>
      </c>
      <c r="H43" s="29">
        <v>4550</v>
      </c>
      <c r="I43" s="30">
        <v>5200</v>
      </c>
      <c r="J43" s="30">
        <v>5616</v>
      </c>
      <c r="K43" s="31">
        <v>870390</v>
      </c>
      <c r="L43" s="32">
        <v>4550084675817</v>
      </c>
      <c r="M43" s="33" t="s">
        <v>16</v>
      </c>
    </row>
    <row r="44" spans="1:13" ht="24.95" customHeight="1" x14ac:dyDescent="0.4">
      <c r="A44" s="24" t="str">
        <f>"737"</f>
        <v>737</v>
      </c>
      <c r="B44" s="25">
        <v>26094051</v>
      </c>
      <c r="C44" s="60"/>
      <c r="D44" s="55" t="s">
        <v>108</v>
      </c>
      <c r="E44" s="26">
        <v>0.08</v>
      </c>
      <c r="F44" s="27" t="s">
        <v>109</v>
      </c>
      <c r="G44" s="28" t="s">
        <v>110</v>
      </c>
      <c r="H44" s="29">
        <v>3680</v>
      </c>
      <c r="I44" s="30">
        <v>4200</v>
      </c>
      <c r="J44" s="30">
        <v>4536</v>
      </c>
      <c r="K44" s="31">
        <v>811576</v>
      </c>
      <c r="L44" s="32">
        <v>4550084441269</v>
      </c>
      <c r="M44" s="33" t="s">
        <v>22</v>
      </c>
    </row>
    <row r="45" spans="1:13" ht="24.95" customHeight="1" x14ac:dyDescent="0.4">
      <c r="A45" s="24" t="str">
        <f>"738"</f>
        <v>738</v>
      </c>
      <c r="B45" s="25">
        <v>26092541</v>
      </c>
      <c r="C45" s="60"/>
      <c r="D45" s="56"/>
      <c r="E45" s="26">
        <v>0.08</v>
      </c>
      <c r="F45" s="27" t="s">
        <v>111</v>
      </c>
      <c r="G45" s="28" t="s">
        <v>112</v>
      </c>
      <c r="H45" s="29">
        <v>4380</v>
      </c>
      <c r="I45" s="30">
        <v>5000</v>
      </c>
      <c r="J45" s="30">
        <v>5400</v>
      </c>
      <c r="K45" s="31">
        <v>811572</v>
      </c>
      <c r="L45" s="32">
        <v>4550084441221</v>
      </c>
      <c r="M45" s="33" t="s">
        <v>22</v>
      </c>
    </row>
    <row r="46" spans="1:13" ht="24.95" customHeight="1" x14ac:dyDescent="0.4">
      <c r="A46" s="24" t="str">
        <f>"741"</f>
        <v>741</v>
      </c>
      <c r="B46" s="25">
        <v>26094041</v>
      </c>
      <c r="C46" s="60"/>
      <c r="D46" s="56"/>
      <c r="E46" s="26">
        <v>0.08</v>
      </c>
      <c r="F46" s="27" t="s">
        <v>113</v>
      </c>
      <c r="G46" s="28" t="s">
        <v>114</v>
      </c>
      <c r="H46" s="29">
        <v>3060</v>
      </c>
      <c r="I46" s="30">
        <v>3500</v>
      </c>
      <c r="J46" s="30">
        <v>3780</v>
      </c>
      <c r="K46" s="31">
        <v>877143</v>
      </c>
      <c r="L46" s="32">
        <v>4550084822631</v>
      </c>
      <c r="M46" s="33" t="s">
        <v>56</v>
      </c>
    </row>
    <row r="47" spans="1:13" ht="24.95" customHeight="1" x14ac:dyDescent="0.4">
      <c r="A47" s="24" t="str">
        <f>"747"</f>
        <v>747</v>
      </c>
      <c r="B47" s="25">
        <v>26092791</v>
      </c>
      <c r="C47" s="60"/>
      <c r="D47" s="57"/>
      <c r="E47" s="26">
        <v>0.08</v>
      </c>
      <c r="F47" s="27" t="s">
        <v>115</v>
      </c>
      <c r="G47" s="28" t="s">
        <v>116</v>
      </c>
      <c r="H47" s="29">
        <v>2270</v>
      </c>
      <c r="I47" s="30">
        <v>2600</v>
      </c>
      <c r="J47" s="30">
        <v>2808</v>
      </c>
      <c r="K47" s="31">
        <v>704822</v>
      </c>
      <c r="L47" s="32">
        <v>4549813953739</v>
      </c>
      <c r="M47" s="33" t="s">
        <v>56</v>
      </c>
    </row>
    <row r="48" spans="1:13" ht="24.95" customHeight="1" x14ac:dyDescent="0.4">
      <c r="A48" s="24" t="str">
        <f>"750"</f>
        <v>750</v>
      </c>
      <c r="B48" s="25">
        <v>26092551</v>
      </c>
      <c r="C48" s="60"/>
      <c r="D48" s="27" t="s">
        <v>117</v>
      </c>
      <c r="E48" s="26">
        <v>0.08</v>
      </c>
      <c r="F48" s="27" t="s">
        <v>118</v>
      </c>
      <c r="G48" s="28" t="s">
        <v>119</v>
      </c>
      <c r="H48" s="29">
        <v>3500</v>
      </c>
      <c r="I48" s="30">
        <v>4000</v>
      </c>
      <c r="J48" s="30">
        <v>4320</v>
      </c>
      <c r="K48" s="31">
        <v>841511</v>
      </c>
      <c r="L48" s="32">
        <v>4550084773841</v>
      </c>
      <c r="M48" s="33" t="s">
        <v>22</v>
      </c>
    </row>
    <row r="49" spans="1:13" ht="24.95" customHeight="1" x14ac:dyDescent="0.4">
      <c r="A49" s="24" t="str">
        <f>"762"</f>
        <v>762</v>
      </c>
      <c r="B49" s="25">
        <v>26092561</v>
      </c>
      <c r="C49" s="60"/>
      <c r="D49" s="27" t="s">
        <v>120</v>
      </c>
      <c r="E49" s="26">
        <v>0.08</v>
      </c>
      <c r="F49" s="27" t="s">
        <v>121</v>
      </c>
      <c r="G49" s="28" t="s">
        <v>122</v>
      </c>
      <c r="H49" s="29">
        <v>5170</v>
      </c>
      <c r="I49" s="30">
        <v>5900</v>
      </c>
      <c r="J49" s="30">
        <v>6372</v>
      </c>
      <c r="K49" s="31">
        <v>870428</v>
      </c>
      <c r="L49" s="32">
        <v>4550084676074</v>
      </c>
      <c r="M49" s="33" t="s">
        <v>22</v>
      </c>
    </row>
    <row r="50" spans="1:13" ht="24.95" customHeight="1" x14ac:dyDescent="0.4">
      <c r="A50" s="24" t="str">
        <f>"768"</f>
        <v>768</v>
      </c>
      <c r="B50" s="25">
        <v>26094071</v>
      </c>
      <c r="C50" s="60"/>
      <c r="D50" s="55" t="s">
        <v>123</v>
      </c>
      <c r="E50" s="26">
        <v>0.08</v>
      </c>
      <c r="F50" s="27" t="s">
        <v>124</v>
      </c>
      <c r="G50" s="28" t="s">
        <v>125</v>
      </c>
      <c r="H50" s="29">
        <v>3060</v>
      </c>
      <c r="I50" s="30">
        <v>3500</v>
      </c>
      <c r="J50" s="30">
        <v>3780</v>
      </c>
      <c r="K50" s="31">
        <v>836524</v>
      </c>
      <c r="L50" s="32">
        <v>4550084624778</v>
      </c>
      <c r="M50" s="33" t="s">
        <v>56</v>
      </c>
    </row>
    <row r="51" spans="1:13" ht="24.95" customHeight="1" x14ac:dyDescent="0.4">
      <c r="A51" s="24" t="str">
        <f>"779"</f>
        <v>779</v>
      </c>
      <c r="B51" s="25">
        <v>26094251</v>
      </c>
      <c r="C51" s="60"/>
      <c r="D51" s="56"/>
      <c r="E51" s="26">
        <v>0.08</v>
      </c>
      <c r="F51" s="27" t="s">
        <v>126</v>
      </c>
      <c r="G51" s="28" t="s">
        <v>127</v>
      </c>
      <c r="H51" s="29">
        <v>2620</v>
      </c>
      <c r="I51" s="30">
        <v>3000</v>
      </c>
      <c r="J51" s="30">
        <v>3240</v>
      </c>
      <c r="K51" s="31">
        <v>870258</v>
      </c>
      <c r="L51" s="32">
        <v>4550084674971</v>
      </c>
      <c r="M51" s="33" t="s">
        <v>56</v>
      </c>
    </row>
    <row r="52" spans="1:13" ht="24.95" customHeight="1" x14ac:dyDescent="0.4">
      <c r="A52" s="24" t="str">
        <f>"782"</f>
        <v>782</v>
      </c>
      <c r="B52" s="25">
        <v>26092571</v>
      </c>
      <c r="C52" s="60"/>
      <c r="D52" s="56"/>
      <c r="E52" s="26">
        <v>0.08</v>
      </c>
      <c r="F52" s="27" t="s">
        <v>128</v>
      </c>
      <c r="G52" s="28" t="s">
        <v>129</v>
      </c>
      <c r="H52" s="29">
        <v>2490</v>
      </c>
      <c r="I52" s="30">
        <v>2850</v>
      </c>
      <c r="J52" s="30">
        <v>3078</v>
      </c>
      <c r="K52" s="31">
        <v>766061</v>
      </c>
      <c r="L52" s="32">
        <v>4550084556291</v>
      </c>
      <c r="M52" s="33" t="s">
        <v>56</v>
      </c>
    </row>
    <row r="53" spans="1:13" ht="24.95" customHeight="1" x14ac:dyDescent="0.4">
      <c r="A53" s="24" t="str">
        <f>"796"</f>
        <v>796</v>
      </c>
      <c r="B53" s="25">
        <v>26092581</v>
      </c>
      <c r="C53" s="60"/>
      <c r="D53" s="56"/>
      <c r="E53" s="26">
        <v>0.08</v>
      </c>
      <c r="F53" s="27" t="s">
        <v>130</v>
      </c>
      <c r="G53" s="28" t="s">
        <v>131</v>
      </c>
      <c r="H53" s="29">
        <v>2610</v>
      </c>
      <c r="I53" s="30">
        <v>2980</v>
      </c>
      <c r="J53" s="30">
        <v>3218</v>
      </c>
      <c r="K53" s="31">
        <v>840336</v>
      </c>
      <c r="L53" s="32">
        <v>4550084112619</v>
      </c>
      <c r="M53" s="33" t="s">
        <v>56</v>
      </c>
    </row>
    <row r="54" spans="1:13" ht="24.95" customHeight="1" x14ac:dyDescent="0.4">
      <c r="A54" s="24" t="str">
        <f>"806"</f>
        <v>806</v>
      </c>
      <c r="B54" s="25">
        <v>26092591</v>
      </c>
      <c r="C54" s="60"/>
      <c r="D54" s="56"/>
      <c r="E54" s="26">
        <v>0.08</v>
      </c>
      <c r="F54" s="27" t="s">
        <v>132</v>
      </c>
      <c r="G54" s="28" t="s">
        <v>133</v>
      </c>
      <c r="H54" s="29">
        <v>3500</v>
      </c>
      <c r="I54" s="30">
        <v>4000</v>
      </c>
      <c r="J54" s="30">
        <v>4320</v>
      </c>
      <c r="K54" s="31">
        <v>875201</v>
      </c>
      <c r="L54" s="32">
        <v>4550084704258</v>
      </c>
      <c r="M54" s="33" t="s">
        <v>56</v>
      </c>
    </row>
    <row r="55" spans="1:13" ht="24.95" customHeight="1" x14ac:dyDescent="0.4">
      <c r="A55" s="24" t="str">
        <f>"808"</f>
        <v>808</v>
      </c>
      <c r="B55" s="25">
        <v>26094271</v>
      </c>
      <c r="C55" s="60"/>
      <c r="D55" s="56"/>
      <c r="E55" s="26">
        <v>0.08</v>
      </c>
      <c r="F55" s="27" t="s">
        <v>134</v>
      </c>
      <c r="G55" s="28" t="s">
        <v>133</v>
      </c>
      <c r="H55" s="29">
        <v>3500</v>
      </c>
      <c r="I55" s="30">
        <v>4000</v>
      </c>
      <c r="J55" s="30">
        <v>4320</v>
      </c>
      <c r="K55" s="31">
        <v>555139</v>
      </c>
      <c r="L55" s="32">
        <v>4549549313616</v>
      </c>
      <c r="M55" s="33" t="s">
        <v>56</v>
      </c>
    </row>
    <row r="56" spans="1:13" ht="24.95" customHeight="1" x14ac:dyDescent="0.4">
      <c r="A56" s="24" t="str">
        <f>"811"</f>
        <v>811</v>
      </c>
      <c r="B56" s="25">
        <v>26092601</v>
      </c>
      <c r="C56" s="60"/>
      <c r="D56" s="57"/>
      <c r="E56" s="26">
        <v>0.08</v>
      </c>
      <c r="F56" s="27" t="s">
        <v>135</v>
      </c>
      <c r="G56" s="28" t="s">
        <v>136</v>
      </c>
      <c r="H56" s="29">
        <v>2540</v>
      </c>
      <c r="I56" s="30">
        <v>2900</v>
      </c>
      <c r="J56" s="30">
        <v>3132</v>
      </c>
      <c r="K56" s="31">
        <v>907267</v>
      </c>
      <c r="L56" s="32">
        <v>4550283313664</v>
      </c>
      <c r="M56" s="33" t="s">
        <v>56</v>
      </c>
    </row>
    <row r="57" spans="1:13" ht="24.95" customHeight="1" x14ac:dyDescent="0.4">
      <c r="A57" s="24" t="str">
        <f>"822"</f>
        <v>822</v>
      </c>
      <c r="B57" s="25">
        <v>26092611</v>
      </c>
      <c r="C57" s="60"/>
      <c r="D57" s="27" t="s">
        <v>137</v>
      </c>
      <c r="E57" s="26">
        <v>0.08</v>
      </c>
      <c r="F57" s="27" t="s">
        <v>138</v>
      </c>
      <c r="G57" s="28" t="s">
        <v>139</v>
      </c>
      <c r="H57" s="29">
        <v>4380</v>
      </c>
      <c r="I57" s="30">
        <v>5000</v>
      </c>
      <c r="J57" s="30">
        <v>5400</v>
      </c>
      <c r="K57" s="31">
        <v>795595</v>
      </c>
      <c r="L57" s="32">
        <v>4550084565873</v>
      </c>
      <c r="M57" s="33" t="s">
        <v>56</v>
      </c>
    </row>
    <row r="58" spans="1:13" ht="24.95" customHeight="1" x14ac:dyDescent="0.4">
      <c r="A58" s="24" t="str">
        <f>"840"</f>
        <v>840</v>
      </c>
      <c r="B58" s="25">
        <v>26092621</v>
      </c>
      <c r="C58" s="60"/>
      <c r="D58" s="55" t="s">
        <v>140</v>
      </c>
      <c r="E58" s="26">
        <v>0.08</v>
      </c>
      <c r="F58" s="27" t="s">
        <v>141</v>
      </c>
      <c r="G58" s="28" t="s">
        <v>142</v>
      </c>
      <c r="H58" s="29">
        <v>4640</v>
      </c>
      <c r="I58" s="30">
        <v>5300</v>
      </c>
      <c r="J58" s="30">
        <v>5724</v>
      </c>
      <c r="K58" s="31">
        <v>907012</v>
      </c>
      <c r="L58" s="32">
        <v>4550283312490</v>
      </c>
      <c r="M58" s="33" t="s">
        <v>16</v>
      </c>
    </row>
    <row r="59" spans="1:13" ht="24.95" customHeight="1" x14ac:dyDescent="0.4">
      <c r="A59" s="24" t="str">
        <f>"841"</f>
        <v>841</v>
      </c>
      <c r="B59" s="25">
        <v>26092631</v>
      </c>
      <c r="C59" s="60"/>
      <c r="D59" s="56"/>
      <c r="E59" s="26">
        <v>0.08</v>
      </c>
      <c r="F59" s="27" t="s">
        <v>143</v>
      </c>
      <c r="G59" s="28" t="s">
        <v>144</v>
      </c>
      <c r="H59" s="29">
        <v>2890</v>
      </c>
      <c r="I59" s="30">
        <v>3300</v>
      </c>
      <c r="J59" s="30">
        <v>3564</v>
      </c>
      <c r="K59" s="31">
        <v>907283</v>
      </c>
      <c r="L59" s="32">
        <v>4550283313701</v>
      </c>
      <c r="M59" s="33" t="s">
        <v>16</v>
      </c>
    </row>
    <row r="60" spans="1:13" ht="24.95" customHeight="1" x14ac:dyDescent="0.4">
      <c r="A60" s="24" t="str">
        <f>"844"</f>
        <v>844</v>
      </c>
      <c r="B60" s="25">
        <v>26092641</v>
      </c>
      <c r="C60" s="60"/>
      <c r="D60" s="56"/>
      <c r="E60" s="26">
        <v>0.08</v>
      </c>
      <c r="F60" s="27" t="s">
        <v>145</v>
      </c>
      <c r="G60" s="28" t="s">
        <v>146</v>
      </c>
      <c r="H60" s="29">
        <v>2890</v>
      </c>
      <c r="I60" s="30">
        <v>3300</v>
      </c>
      <c r="J60" s="30">
        <v>3564</v>
      </c>
      <c r="K60" s="31">
        <v>871581</v>
      </c>
      <c r="L60" s="32">
        <v>4550084686189</v>
      </c>
      <c r="M60" s="33" t="s">
        <v>16</v>
      </c>
    </row>
    <row r="61" spans="1:13" ht="24.95" customHeight="1" x14ac:dyDescent="0.4">
      <c r="A61" s="24" t="str">
        <f>"847"</f>
        <v>847</v>
      </c>
      <c r="B61" s="25">
        <v>26092771</v>
      </c>
      <c r="C61" s="60"/>
      <c r="D61" s="56"/>
      <c r="E61" s="26">
        <v>0.08</v>
      </c>
      <c r="F61" s="27" t="s">
        <v>147</v>
      </c>
      <c r="G61" s="28" t="s">
        <v>148</v>
      </c>
      <c r="H61" s="29">
        <v>2750</v>
      </c>
      <c r="I61" s="30">
        <v>3150</v>
      </c>
      <c r="J61" s="30">
        <v>3402</v>
      </c>
      <c r="K61" s="31">
        <v>871568</v>
      </c>
      <c r="L61" s="32">
        <v>4550084686080</v>
      </c>
      <c r="M61" s="33" t="s">
        <v>16</v>
      </c>
    </row>
    <row r="62" spans="1:13" ht="24.95" customHeight="1" x14ac:dyDescent="0.4">
      <c r="A62" s="24" t="str">
        <f>"849"</f>
        <v>849</v>
      </c>
      <c r="B62" s="25">
        <v>26092781</v>
      </c>
      <c r="C62" s="60"/>
      <c r="D62" s="56"/>
      <c r="E62" s="26">
        <v>0.08</v>
      </c>
      <c r="F62" s="27" t="s">
        <v>149</v>
      </c>
      <c r="G62" s="28" t="s">
        <v>150</v>
      </c>
      <c r="H62" s="29">
        <v>2890</v>
      </c>
      <c r="I62" s="30">
        <v>3300</v>
      </c>
      <c r="J62" s="30">
        <v>3564</v>
      </c>
      <c r="K62" s="31">
        <v>906965</v>
      </c>
      <c r="L62" s="32">
        <v>4550283312421</v>
      </c>
      <c r="M62" s="33" t="s">
        <v>16</v>
      </c>
    </row>
    <row r="63" spans="1:13" ht="24.95" customHeight="1" x14ac:dyDescent="0.4">
      <c r="A63" s="24" t="str">
        <f>"851"</f>
        <v>851</v>
      </c>
      <c r="B63" s="25">
        <v>26091431</v>
      </c>
      <c r="C63" s="60"/>
      <c r="D63" s="56"/>
      <c r="E63" s="26">
        <v>0.08</v>
      </c>
      <c r="F63" s="27" t="s">
        <v>151</v>
      </c>
      <c r="G63" s="28" t="s">
        <v>152</v>
      </c>
      <c r="H63" s="29">
        <v>2800</v>
      </c>
      <c r="I63" s="30">
        <v>3200</v>
      </c>
      <c r="J63" s="30">
        <v>3456</v>
      </c>
      <c r="K63" s="31">
        <v>743026</v>
      </c>
      <c r="L63" s="32">
        <v>4549813913719</v>
      </c>
      <c r="M63" s="33" t="s">
        <v>16</v>
      </c>
    </row>
    <row r="64" spans="1:13" ht="24.95" customHeight="1" x14ac:dyDescent="0.4">
      <c r="A64" s="24" t="str">
        <f>"854"</f>
        <v>854</v>
      </c>
      <c r="B64" s="25">
        <v>26094361</v>
      </c>
      <c r="C64" s="60"/>
      <c r="D64" s="56"/>
      <c r="E64" s="26">
        <v>0.08</v>
      </c>
      <c r="F64" s="27" t="s">
        <v>153</v>
      </c>
      <c r="G64" s="28" t="s">
        <v>154</v>
      </c>
      <c r="H64" s="29">
        <v>2890</v>
      </c>
      <c r="I64" s="30">
        <v>3300</v>
      </c>
      <c r="J64" s="30">
        <v>3564</v>
      </c>
      <c r="K64" s="31">
        <v>868712</v>
      </c>
      <c r="L64" s="32">
        <v>4550283077160</v>
      </c>
      <c r="M64" s="33" t="s">
        <v>16</v>
      </c>
    </row>
    <row r="65" spans="1:13" ht="24.95" customHeight="1" x14ac:dyDescent="0.4">
      <c r="A65" s="24" t="str">
        <f>"855"</f>
        <v>855</v>
      </c>
      <c r="B65" s="25">
        <v>26092821</v>
      </c>
      <c r="C65" s="60"/>
      <c r="D65" s="56"/>
      <c r="E65" s="26">
        <v>0.08</v>
      </c>
      <c r="F65" s="27" t="s">
        <v>155</v>
      </c>
      <c r="G65" s="28" t="s">
        <v>156</v>
      </c>
      <c r="H65" s="29">
        <v>2890</v>
      </c>
      <c r="I65" s="30">
        <v>3300</v>
      </c>
      <c r="J65" s="30">
        <v>3564</v>
      </c>
      <c r="K65" s="31">
        <v>871569</v>
      </c>
      <c r="L65" s="32">
        <v>4550084686097</v>
      </c>
      <c r="M65" s="33" t="s">
        <v>16</v>
      </c>
    </row>
    <row r="66" spans="1:13" ht="24.95" customHeight="1" x14ac:dyDescent="0.4">
      <c r="A66" s="24" t="str">
        <f>"864"</f>
        <v>864</v>
      </c>
      <c r="B66" s="25">
        <v>26092831</v>
      </c>
      <c r="C66" s="60"/>
      <c r="D66" s="56"/>
      <c r="E66" s="26">
        <v>0.08</v>
      </c>
      <c r="F66" s="27" t="s">
        <v>157</v>
      </c>
      <c r="G66" s="28" t="s">
        <v>158</v>
      </c>
      <c r="H66" s="29">
        <v>2890</v>
      </c>
      <c r="I66" s="30">
        <v>3300</v>
      </c>
      <c r="J66" s="30">
        <v>3564</v>
      </c>
      <c r="K66" s="31">
        <v>871573</v>
      </c>
      <c r="L66" s="32">
        <v>4902053326563</v>
      </c>
      <c r="M66" s="33" t="s">
        <v>16</v>
      </c>
    </row>
    <row r="67" spans="1:13" ht="24.95" customHeight="1" x14ac:dyDescent="0.4">
      <c r="A67" s="24" t="str">
        <f>"866"</f>
        <v>866</v>
      </c>
      <c r="B67" s="25">
        <v>26091031</v>
      </c>
      <c r="C67" s="60"/>
      <c r="D67" s="56"/>
      <c r="E67" s="26">
        <v>0.08</v>
      </c>
      <c r="F67" s="27" t="s">
        <v>159</v>
      </c>
      <c r="G67" s="28" t="s">
        <v>160</v>
      </c>
      <c r="H67" s="29">
        <v>2620</v>
      </c>
      <c r="I67" s="30">
        <v>3000</v>
      </c>
      <c r="J67" s="30">
        <v>3240</v>
      </c>
      <c r="K67" s="31">
        <v>549776</v>
      </c>
      <c r="L67" s="32">
        <v>4549549313470</v>
      </c>
      <c r="M67" s="33" t="s">
        <v>16</v>
      </c>
    </row>
    <row r="68" spans="1:13" ht="24.95" customHeight="1" x14ac:dyDescent="0.4">
      <c r="A68" s="24" t="str">
        <f>"868"</f>
        <v>868</v>
      </c>
      <c r="B68" s="25">
        <v>26092851</v>
      </c>
      <c r="C68" s="60"/>
      <c r="D68" s="56"/>
      <c r="E68" s="26">
        <v>0.08</v>
      </c>
      <c r="F68" s="27" t="s">
        <v>161</v>
      </c>
      <c r="G68" s="28" t="s">
        <v>162</v>
      </c>
      <c r="H68" s="29">
        <v>2890</v>
      </c>
      <c r="I68" s="30">
        <v>3300</v>
      </c>
      <c r="J68" s="30">
        <v>3564</v>
      </c>
      <c r="K68" s="31">
        <v>907008</v>
      </c>
      <c r="L68" s="32">
        <v>4902053330409</v>
      </c>
      <c r="M68" s="33" t="s">
        <v>16</v>
      </c>
    </row>
    <row r="69" spans="1:13" ht="24.95" customHeight="1" x14ac:dyDescent="0.4">
      <c r="A69" s="24" t="str">
        <f>"869"</f>
        <v>869</v>
      </c>
      <c r="B69" s="25">
        <v>26092861</v>
      </c>
      <c r="C69" s="60"/>
      <c r="D69" s="56"/>
      <c r="E69" s="26">
        <v>0.08</v>
      </c>
      <c r="F69" s="27" t="s">
        <v>163</v>
      </c>
      <c r="G69" s="28" t="s">
        <v>164</v>
      </c>
      <c r="H69" s="29">
        <v>2620</v>
      </c>
      <c r="I69" s="30">
        <v>3000</v>
      </c>
      <c r="J69" s="30">
        <v>3240</v>
      </c>
      <c r="K69" s="31">
        <v>699315</v>
      </c>
      <c r="L69" s="32">
        <v>4549813617518</v>
      </c>
      <c r="M69" s="33" t="s">
        <v>16</v>
      </c>
    </row>
    <row r="70" spans="1:13" ht="24.95" customHeight="1" x14ac:dyDescent="0.4">
      <c r="A70" s="24" t="str">
        <f>"874"</f>
        <v>874</v>
      </c>
      <c r="B70" s="25">
        <v>26092871</v>
      </c>
      <c r="C70" s="60"/>
      <c r="D70" s="56"/>
      <c r="E70" s="26">
        <v>0.08</v>
      </c>
      <c r="F70" s="27" t="s">
        <v>165</v>
      </c>
      <c r="G70" s="28" t="s">
        <v>166</v>
      </c>
      <c r="H70" s="29">
        <v>3500</v>
      </c>
      <c r="I70" s="30">
        <v>4000</v>
      </c>
      <c r="J70" s="30">
        <v>4320</v>
      </c>
      <c r="K70" s="31">
        <v>545820</v>
      </c>
      <c r="L70" s="32">
        <v>4549549313449</v>
      </c>
      <c r="M70" s="33" t="s">
        <v>16</v>
      </c>
    </row>
    <row r="71" spans="1:13" ht="24.95" customHeight="1" x14ac:dyDescent="0.4">
      <c r="A71" s="24" t="str">
        <f>"877"</f>
        <v>877</v>
      </c>
      <c r="B71" s="25">
        <v>26094391</v>
      </c>
      <c r="C71" s="60"/>
      <c r="D71" s="56"/>
      <c r="E71" s="26">
        <v>0.08</v>
      </c>
      <c r="F71" s="27" t="s">
        <v>167</v>
      </c>
      <c r="G71" s="28" t="s">
        <v>168</v>
      </c>
      <c r="H71" s="29">
        <v>2620</v>
      </c>
      <c r="I71" s="30">
        <v>3000</v>
      </c>
      <c r="J71" s="30">
        <v>3240</v>
      </c>
      <c r="K71" s="31">
        <v>743141</v>
      </c>
      <c r="L71" s="32">
        <v>4549813914037</v>
      </c>
      <c r="M71" s="33" t="s">
        <v>16</v>
      </c>
    </row>
    <row r="72" spans="1:13" ht="24.95" customHeight="1" x14ac:dyDescent="0.4">
      <c r="A72" s="24" t="str">
        <f>"878"</f>
        <v>878</v>
      </c>
      <c r="B72" s="25">
        <v>26092881</v>
      </c>
      <c r="C72" s="60"/>
      <c r="D72" s="56"/>
      <c r="E72" s="26">
        <v>0.08</v>
      </c>
      <c r="F72" s="27" t="s">
        <v>169</v>
      </c>
      <c r="G72" s="28" t="s">
        <v>170</v>
      </c>
      <c r="H72" s="29">
        <v>2890</v>
      </c>
      <c r="I72" s="30">
        <v>3300</v>
      </c>
      <c r="J72" s="30">
        <v>3564</v>
      </c>
      <c r="K72" s="31">
        <v>815061</v>
      </c>
      <c r="L72" s="32">
        <v>4550084444406</v>
      </c>
      <c r="M72" s="33" t="s">
        <v>16</v>
      </c>
    </row>
    <row r="73" spans="1:13" ht="24.95" customHeight="1" x14ac:dyDescent="0.4">
      <c r="A73" s="24" t="str">
        <f>"880"</f>
        <v>880</v>
      </c>
      <c r="B73" s="25">
        <v>26092891</v>
      </c>
      <c r="C73" s="60"/>
      <c r="D73" s="56"/>
      <c r="E73" s="26">
        <v>0.08</v>
      </c>
      <c r="F73" s="27" t="s">
        <v>171</v>
      </c>
      <c r="G73" s="28" t="s">
        <v>172</v>
      </c>
      <c r="H73" s="29">
        <v>3500</v>
      </c>
      <c r="I73" s="30">
        <v>4000</v>
      </c>
      <c r="J73" s="30">
        <v>4320</v>
      </c>
      <c r="K73" s="31">
        <v>907285</v>
      </c>
      <c r="L73" s="32">
        <v>4550283313725</v>
      </c>
      <c r="M73" s="33" t="s">
        <v>16</v>
      </c>
    </row>
    <row r="74" spans="1:13" ht="24.95" customHeight="1" x14ac:dyDescent="0.4">
      <c r="A74" s="24" t="str">
        <f>"881"</f>
        <v>881</v>
      </c>
      <c r="B74" s="25">
        <v>26092901</v>
      </c>
      <c r="C74" s="60"/>
      <c r="D74" s="56"/>
      <c r="E74" s="26">
        <v>0.08</v>
      </c>
      <c r="F74" s="27" t="s">
        <v>173</v>
      </c>
      <c r="G74" s="28" t="s">
        <v>174</v>
      </c>
      <c r="H74" s="29">
        <v>2890</v>
      </c>
      <c r="I74" s="30">
        <v>3300</v>
      </c>
      <c r="J74" s="30">
        <v>3564</v>
      </c>
      <c r="K74" s="31">
        <v>718509</v>
      </c>
      <c r="L74" s="32">
        <v>4901885009163</v>
      </c>
      <c r="M74" s="33" t="s">
        <v>16</v>
      </c>
    </row>
    <row r="75" spans="1:13" ht="24.95" customHeight="1" x14ac:dyDescent="0.4">
      <c r="A75" s="24" t="str">
        <f>"882"</f>
        <v>882</v>
      </c>
      <c r="B75" s="25">
        <v>26092911</v>
      </c>
      <c r="C75" s="60"/>
      <c r="D75" s="56"/>
      <c r="E75" s="26">
        <v>0.08</v>
      </c>
      <c r="F75" s="27" t="s">
        <v>175</v>
      </c>
      <c r="G75" s="28" t="s">
        <v>176</v>
      </c>
      <c r="H75" s="29">
        <v>2890</v>
      </c>
      <c r="I75" s="30">
        <v>3300</v>
      </c>
      <c r="J75" s="30">
        <v>3564</v>
      </c>
      <c r="K75" s="31">
        <v>743023</v>
      </c>
      <c r="L75" s="32">
        <v>4549813913702</v>
      </c>
      <c r="M75" s="33" t="s">
        <v>16</v>
      </c>
    </row>
    <row r="76" spans="1:13" ht="24.95" customHeight="1" x14ac:dyDescent="0.4">
      <c r="A76" s="24" t="str">
        <f>"883"</f>
        <v>883</v>
      </c>
      <c r="B76" s="25">
        <v>26092921</v>
      </c>
      <c r="C76" s="60"/>
      <c r="D76" s="56"/>
      <c r="E76" s="26">
        <v>0.08</v>
      </c>
      <c r="F76" s="27" t="s">
        <v>177</v>
      </c>
      <c r="G76" s="28" t="s">
        <v>178</v>
      </c>
      <c r="H76" s="29">
        <v>2750</v>
      </c>
      <c r="I76" s="30">
        <v>3150</v>
      </c>
      <c r="J76" s="30">
        <v>3402</v>
      </c>
      <c r="K76" s="31">
        <v>907043</v>
      </c>
      <c r="L76" s="32">
        <v>4550283312643</v>
      </c>
      <c r="M76" s="33" t="s">
        <v>16</v>
      </c>
    </row>
    <row r="77" spans="1:13" ht="24.95" customHeight="1" x14ac:dyDescent="0.4">
      <c r="A77" s="24" t="str">
        <f>"884"</f>
        <v>884</v>
      </c>
      <c r="B77" s="25">
        <v>26092941</v>
      </c>
      <c r="C77" s="60"/>
      <c r="D77" s="56"/>
      <c r="E77" s="26">
        <v>0.08</v>
      </c>
      <c r="F77" s="27" t="s">
        <v>179</v>
      </c>
      <c r="G77" s="28" t="s">
        <v>180</v>
      </c>
      <c r="H77" s="29">
        <v>2890</v>
      </c>
      <c r="I77" s="30">
        <v>3300</v>
      </c>
      <c r="J77" s="30">
        <v>3564</v>
      </c>
      <c r="K77" s="31">
        <v>881460</v>
      </c>
      <c r="L77" s="32">
        <v>4550283088357</v>
      </c>
      <c r="M77" s="33" t="s">
        <v>16</v>
      </c>
    </row>
    <row r="78" spans="1:13" ht="24.95" customHeight="1" x14ac:dyDescent="0.4">
      <c r="A78" s="24" t="str">
        <f>"887"</f>
        <v>887</v>
      </c>
      <c r="B78" s="25">
        <v>26092951</v>
      </c>
      <c r="C78" s="60"/>
      <c r="D78" s="56"/>
      <c r="E78" s="26">
        <v>0.08</v>
      </c>
      <c r="F78" s="27" t="s">
        <v>181</v>
      </c>
      <c r="G78" s="28" t="s">
        <v>182</v>
      </c>
      <c r="H78" s="29">
        <v>2620</v>
      </c>
      <c r="I78" s="30">
        <v>3000</v>
      </c>
      <c r="J78" s="30">
        <v>3240</v>
      </c>
      <c r="K78" s="31">
        <v>881615</v>
      </c>
      <c r="L78" s="32">
        <v>4550283088388</v>
      </c>
      <c r="M78" s="33" t="s">
        <v>16</v>
      </c>
    </row>
    <row r="79" spans="1:13" ht="24.95" customHeight="1" x14ac:dyDescent="0.4">
      <c r="A79" s="24" t="str">
        <f>"889"</f>
        <v>889</v>
      </c>
      <c r="B79" s="25">
        <v>26092961</v>
      </c>
      <c r="C79" s="60"/>
      <c r="D79" s="56"/>
      <c r="E79" s="26">
        <v>0.08</v>
      </c>
      <c r="F79" s="27" t="s">
        <v>183</v>
      </c>
      <c r="G79" s="28" t="s">
        <v>184</v>
      </c>
      <c r="H79" s="29">
        <v>2840</v>
      </c>
      <c r="I79" s="30">
        <v>3250</v>
      </c>
      <c r="J79" s="30">
        <v>3510</v>
      </c>
      <c r="K79" s="31">
        <v>925790</v>
      </c>
      <c r="L79" s="32">
        <v>4550283368626</v>
      </c>
      <c r="M79" s="33" t="s">
        <v>16</v>
      </c>
    </row>
    <row r="80" spans="1:13" ht="24.95" customHeight="1" x14ac:dyDescent="0.4">
      <c r="A80" s="24" t="str">
        <f>"890"</f>
        <v>890</v>
      </c>
      <c r="B80" s="25">
        <v>26092971</v>
      </c>
      <c r="C80" s="60"/>
      <c r="D80" s="56"/>
      <c r="E80" s="26">
        <v>0.08</v>
      </c>
      <c r="F80" s="27" t="s">
        <v>185</v>
      </c>
      <c r="G80" s="28" t="s">
        <v>186</v>
      </c>
      <c r="H80" s="29">
        <v>2750</v>
      </c>
      <c r="I80" s="30">
        <v>3150</v>
      </c>
      <c r="J80" s="30">
        <v>3402</v>
      </c>
      <c r="K80" s="31">
        <v>925793</v>
      </c>
      <c r="L80" s="32">
        <v>4550283368657</v>
      </c>
      <c r="M80" s="33" t="s">
        <v>16</v>
      </c>
    </row>
    <row r="81" spans="1:13" ht="24.95" customHeight="1" thickBot="1" x14ac:dyDescent="0.45">
      <c r="A81" s="35" t="str">
        <f>"896"</f>
        <v>896</v>
      </c>
      <c r="B81" s="36">
        <v>26092981</v>
      </c>
      <c r="C81" s="61"/>
      <c r="D81" s="58"/>
      <c r="E81" s="37">
        <v>0.08</v>
      </c>
      <c r="F81" s="38" t="s">
        <v>187</v>
      </c>
      <c r="G81" s="39" t="s">
        <v>188</v>
      </c>
      <c r="H81" s="40">
        <v>2620</v>
      </c>
      <c r="I81" s="41">
        <v>3000</v>
      </c>
      <c r="J81" s="41">
        <v>3240</v>
      </c>
      <c r="K81" s="42">
        <v>907154</v>
      </c>
      <c r="L81" s="43">
        <v>4550283313244</v>
      </c>
      <c r="M81" s="44" t="s">
        <v>16</v>
      </c>
    </row>
    <row r="82" spans="1:13" ht="21" thickTop="1" thickBot="1" x14ac:dyDescent="0.45"/>
    <row r="83" spans="1:13" ht="24.75" customHeight="1" thickTop="1" x14ac:dyDescent="0.4">
      <c r="A83" s="45" t="str">
        <f>"889"</f>
        <v>889</v>
      </c>
      <c r="B83" s="46">
        <v>26101001</v>
      </c>
      <c r="C83" s="59">
        <v>0.08</v>
      </c>
      <c r="D83" s="62" t="s">
        <v>189</v>
      </c>
      <c r="E83" s="47">
        <v>0.08</v>
      </c>
      <c r="F83" s="48" t="s">
        <v>190</v>
      </c>
      <c r="G83" s="49" t="s">
        <v>191</v>
      </c>
      <c r="H83" s="50">
        <v>13140</v>
      </c>
      <c r="I83" s="51">
        <v>15000</v>
      </c>
      <c r="J83" s="51">
        <v>16200</v>
      </c>
      <c r="K83" s="52">
        <v>925790</v>
      </c>
      <c r="L83" s="53">
        <v>4550283242988</v>
      </c>
      <c r="M83" s="54" t="s">
        <v>192</v>
      </c>
    </row>
    <row r="84" spans="1:13" ht="24.75" customHeight="1" x14ac:dyDescent="0.4">
      <c r="A84" s="24" t="str">
        <f>"890"</f>
        <v>890</v>
      </c>
      <c r="B84" s="25">
        <v>26101011</v>
      </c>
      <c r="C84" s="60"/>
      <c r="D84" s="56"/>
      <c r="E84" s="26">
        <v>0.08</v>
      </c>
      <c r="F84" s="27" t="s">
        <v>193</v>
      </c>
      <c r="G84" s="28" t="s">
        <v>194</v>
      </c>
      <c r="H84" s="29">
        <v>8760</v>
      </c>
      <c r="I84" s="30">
        <v>10000</v>
      </c>
      <c r="J84" s="30">
        <v>10800</v>
      </c>
      <c r="K84" s="31">
        <v>925793</v>
      </c>
      <c r="L84" s="32">
        <v>4550283242971</v>
      </c>
      <c r="M84" s="33" t="s">
        <v>192</v>
      </c>
    </row>
    <row r="85" spans="1:13" ht="24.75" customHeight="1" thickBot="1" x14ac:dyDescent="0.45">
      <c r="A85" s="35" t="str">
        <f>"896"</f>
        <v>896</v>
      </c>
      <c r="B85" s="36">
        <v>26101021</v>
      </c>
      <c r="C85" s="61"/>
      <c r="D85" s="58"/>
      <c r="E85" s="37">
        <v>0.08</v>
      </c>
      <c r="F85" s="38" t="s">
        <v>195</v>
      </c>
      <c r="G85" s="39" t="s">
        <v>196</v>
      </c>
      <c r="H85" s="40">
        <v>10510</v>
      </c>
      <c r="I85" s="41">
        <v>12000</v>
      </c>
      <c r="J85" s="41">
        <v>12960</v>
      </c>
      <c r="K85" s="42">
        <v>907154</v>
      </c>
      <c r="L85" s="43">
        <v>4550283242964</v>
      </c>
      <c r="M85" s="44" t="s">
        <v>192</v>
      </c>
    </row>
    <row r="86" spans="1:13" ht="20.25" thickTop="1" x14ac:dyDescent="0.4"/>
  </sheetData>
  <mergeCells count="15">
    <mergeCell ref="D44:D47"/>
    <mergeCell ref="D50:D56"/>
    <mergeCell ref="D58:D81"/>
    <mergeCell ref="C83:C85"/>
    <mergeCell ref="D83:D85"/>
    <mergeCell ref="C4:C81"/>
    <mergeCell ref="D4:D5"/>
    <mergeCell ref="D6:D9"/>
    <mergeCell ref="D10:D11"/>
    <mergeCell ref="D12:D20"/>
    <mergeCell ref="D23:D26"/>
    <mergeCell ref="D27:D33"/>
    <mergeCell ref="D35:D39"/>
    <mergeCell ref="D40:D41"/>
    <mergeCell ref="D42:D43"/>
  </mergeCells>
  <phoneticPr fontId="3"/>
  <pageMargins left="0.51181102362204722" right="0.15748031496062992" top="0.6692913385826772" bottom="0.15748031496062992" header="0.31496062992125984" footer="0.31496062992125984"/>
  <pageSetup paperSize="8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ayuhara</dc:creator>
  <cp:lastModifiedBy>Ken01</cp:lastModifiedBy>
  <cp:lastPrinted>2019-10-24T05:12:00Z</cp:lastPrinted>
  <dcterms:created xsi:type="dcterms:W3CDTF">2019-10-16T04:00:32Z</dcterms:created>
  <dcterms:modified xsi:type="dcterms:W3CDTF">2019-10-25T01:48:20Z</dcterms:modified>
</cp:coreProperties>
</file>