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9395" windowHeight="7605" activeTab="1"/>
  </bookViews>
  <sheets>
    <sheet name="別紙④-1" sheetId="1" r:id="rId1"/>
    <sheet name="別紙⑤-1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A75" i="2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2"/>
  <c r="A51"/>
  <c r="A48"/>
  <c r="A47"/>
  <c r="A46"/>
  <c r="A45"/>
  <c r="A44"/>
  <c r="A43"/>
  <c r="A42"/>
  <c r="A41"/>
  <c r="A40"/>
  <c r="A39"/>
  <c r="A38"/>
  <c r="A37"/>
  <c r="A36"/>
  <c r="A34"/>
  <c r="A33"/>
  <c r="A32"/>
  <c r="A31"/>
  <c r="A30"/>
  <c r="A28"/>
  <c r="A26"/>
  <c r="A25"/>
  <c r="A24"/>
  <c r="A23"/>
  <c r="A22"/>
  <c r="A21"/>
  <c r="A20"/>
  <c r="A19"/>
  <c r="A18"/>
  <c r="A17"/>
  <c r="A16"/>
  <c r="A15"/>
  <c r="A14"/>
  <c r="A13"/>
  <c r="A12"/>
  <c r="A10"/>
  <c r="A9"/>
  <c r="A8"/>
  <c r="A7"/>
  <c r="A6"/>
  <c r="A5"/>
  <c r="A4"/>
</calcChain>
</file>

<file path=xl/sharedStrings.xml><?xml version="1.0" encoding="utf-8"?>
<sst xmlns="http://schemas.openxmlformats.org/spreadsheetml/2006/main" count="731" uniqueCount="370">
  <si>
    <t>（単位；円/外税）</t>
    <rPh sb="1" eb="3">
      <t>タンイ</t>
    </rPh>
    <rPh sb="4" eb="5">
      <t>エン</t>
    </rPh>
    <rPh sb="6" eb="7">
      <t>ソト</t>
    </rPh>
    <rPh sb="7" eb="8">
      <t>ゼイ</t>
    </rPh>
    <phoneticPr fontId="5"/>
  </si>
  <si>
    <r>
      <rPr>
        <sz val="18"/>
        <color indexed="8"/>
        <rFont val="HGｺﾞｼｯｸM"/>
        <family val="3"/>
        <charset val="128"/>
      </rPr>
      <t>カタログ</t>
    </r>
    <r>
      <rPr>
        <sz val="18"/>
        <color indexed="8"/>
        <rFont val="Century"/>
        <family val="1"/>
      </rPr>
      <t>NO</t>
    </r>
    <phoneticPr fontId="5"/>
  </si>
  <si>
    <r>
      <rPr>
        <sz val="18"/>
        <color indexed="8"/>
        <rFont val="HGｺﾞｼｯｸM"/>
        <family val="3"/>
        <charset val="128"/>
      </rPr>
      <t>商品コード</t>
    </r>
    <rPh sb="0" eb="2">
      <t>ショウヒン</t>
    </rPh>
    <phoneticPr fontId="5"/>
  </si>
  <si>
    <r>
      <rPr>
        <sz val="18"/>
        <color indexed="8"/>
        <rFont val="HGｺﾞｼｯｸM"/>
        <family val="3"/>
        <charset val="128"/>
      </rPr>
      <t>バラ商品コード</t>
    </r>
    <rPh sb="2" eb="4">
      <t>ショウヒン</t>
    </rPh>
    <phoneticPr fontId="5"/>
  </si>
  <si>
    <t>カテゴリー</t>
    <phoneticPr fontId="5"/>
  </si>
  <si>
    <r>
      <rPr>
        <sz val="18"/>
        <color indexed="8"/>
        <rFont val="HGｺﾞｼｯｸM"/>
        <family val="3"/>
        <charset val="128"/>
      </rPr>
      <t>規格</t>
    </r>
  </si>
  <si>
    <r>
      <rPr>
        <sz val="18"/>
        <color indexed="8"/>
        <rFont val="HGｺﾞｼｯｸM"/>
        <family val="3"/>
        <charset val="128"/>
      </rPr>
      <t>商　品　名</t>
    </r>
  </si>
  <si>
    <r>
      <rPr>
        <sz val="18"/>
        <color indexed="8"/>
        <rFont val="HGｺﾞｼｯｸM"/>
        <family val="3"/>
        <charset val="128"/>
      </rPr>
      <t>入
数</t>
    </r>
  </si>
  <si>
    <r>
      <t>T</t>
    </r>
    <r>
      <rPr>
        <sz val="18"/>
        <color indexed="8"/>
        <rFont val="HGｺﾞｼｯｸM"/>
        <family val="3"/>
        <charset val="128"/>
      </rPr>
      <t>コード</t>
    </r>
  </si>
  <si>
    <t>参考希望　　小売価格</t>
    <rPh sb="0" eb="2">
      <t>サンコウ</t>
    </rPh>
    <rPh sb="2" eb="4">
      <t>キボウ</t>
    </rPh>
    <rPh sb="6" eb="8">
      <t>コウリ</t>
    </rPh>
    <rPh sb="8" eb="10">
      <t>カカク</t>
    </rPh>
    <phoneticPr fontId="5"/>
  </si>
  <si>
    <r>
      <t>JAN</t>
    </r>
    <r>
      <rPr>
        <sz val="18"/>
        <color indexed="8"/>
        <rFont val="HGｺﾞｼｯｸM"/>
        <family val="3"/>
        <charset val="128"/>
      </rPr>
      <t>コード</t>
    </r>
  </si>
  <si>
    <t>26100081</t>
    <phoneticPr fontId="5"/>
  </si>
  <si>
    <r>
      <rPr>
        <sz val="18"/>
        <color indexed="8"/>
        <rFont val="HGｺﾞｼｯｸM"/>
        <family val="3"/>
        <charset val="128"/>
      </rPr>
      <t>飲料</t>
    </r>
  </si>
  <si>
    <t>DDF-30R</t>
  </si>
  <si>
    <r>
      <rPr>
        <sz val="18"/>
        <color indexed="8"/>
        <rFont val="HGｺﾞｼｯｸM"/>
        <family val="3"/>
        <charset val="128"/>
      </rPr>
      <t>デルモンテ１００％果汁飲料ギフト</t>
    </r>
  </si>
  <si>
    <t>26100171</t>
    <phoneticPr fontId="5"/>
  </si>
  <si>
    <r>
      <rPr>
        <sz val="18"/>
        <color indexed="8"/>
        <rFont val="HGｺﾞｼｯｸM"/>
        <family val="3"/>
        <charset val="128"/>
      </rPr>
      <t>乾麺</t>
    </r>
  </si>
  <si>
    <t>DYK-30B</t>
  </si>
  <si>
    <r>
      <rPr>
        <sz val="18"/>
        <color indexed="8"/>
        <rFont val="HGｺﾞｼｯｸM"/>
        <family val="3"/>
        <charset val="128"/>
      </rPr>
      <t>手延素麺　揖保乃糸　上級品ギフト</t>
    </r>
  </si>
  <si>
    <t>26100001</t>
    <phoneticPr fontId="5"/>
  </si>
  <si>
    <r>
      <rPr>
        <sz val="18"/>
        <color indexed="8"/>
        <rFont val="HGｺﾞｼｯｸM"/>
        <family val="3"/>
        <charset val="128"/>
      </rPr>
      <t>嗜好品</t>
    </r>
  </si>
  <si>
    <t>N30-DN</t>
  </si>
  <si>
    <r>
      <rPr>
        <sz val="18"/>
        <color indexed="8"/>
        <rFont val="HGｺﾞｼｯｸM"/>
        <family val="3"/>
        <charset val="128"/>
      </rPr>
      <t>ネスカフェ　レギュラーソリュブルコーヒーギフト</t>
    </r>
  </si>
  <si>
    <t>26100671</t>
    <phoneticPr fontId="5"/>
  </si>
  <si>
    <t>CP-30A</t>
  </si>
  <si>
    <r>
      <rPr>
        <sz val="18"/>
        <color indexed="8"/>
        <rFont val="HGｺﾞｼｯｸM"/>
        <family val="3"/>
        <charset val="128"/>
      </rPr>
      <t>カルピス＆ブレンディ＆デルモンテ飲料ギフト</t>
    </r>
  </si>
  <si>
    <t>26100681</t>
    <phoneticPr fontId="5"/>
  </si>
  <si>
    <t>UFO-30</t>
  </si>
  <si>
    <r>
      <rPr>
        <sz val="18"/>
        <color indexed="8"/>
        <rFont val="HGｺﾞｼｯｸM"/>
        <family val="3"/>
        <charset val="128"/>
      </rPr>
      <t>ＵＣＣ＆ウェルチ飲料バラエティギフト</t>
    </r>
  </si>
  <si>
    <t>26100271</t>
    <phoneticPr fontId="5"/>
  </si>
  <si>
    <t>AUC-30A</t>
  </si>
  <si>
    <r>
      <rPr>
        <sz val="18"/>
        <color indexed="8"/>
        <rFont val="HGｺﾞｼｯｸM"/>
        <family val="3"/>
        <charset val="128"/>
      </rPr>
      <t>ＡＧＦブレンディ＆ＵＣＣ飲料バラエティギフト</t>
    </r>
  </si>
  <si>
    <t>26100541</t>
    <phoneticPr fontId="5"/>
  </si>
  <si>
    <t>AJH-30C</t>
  </si>
  <si>
    <r>
      <rPr>
        <sz val="18"/>
        <color indexed="8"/>
        <rFont val="HGｺﾞｼｯｸM"/>
        <family val="3"/>
        <charset val="128"/>
      </rPr>
      <t>青森県津軽産りんごジュース１００％ギフト</t>
    </r>
  </si>
  <si>
    <t>26100151</t>
    <phoneticPr fontId="5"/>
  </si>
  <si>
    <t>NKS-20I</t>
  </si>
  <si>
    <r>
      <rPr>
        <sz val="18"/>
        <color indexed="8"/>
        <rFont val="HGｺﾞｼｯｸM"/>
        <family val="3"/>
        <charset val="128"/>
      </rPr>
      <t>川﨑　島原手延素麺ギフト</t>
    </r>
  </si>
  <si>
    <t>26100161</t>
    <phoneticPr fontId="5"/>
  </si>
  <si>
    <t>NKS-30I</t>
  </si>
  <si>
    <t>26100421</t>
    <phoneticPr fontId="5"/>
  </si>
  <si>
    <t>MIO-30W</t>
  </si>
  <si>
    <r>
      <rPr>
        <sz val="18"/>
        <color indexed="8"/>
        <rFont val="HGｺﾞｼｯｸM"/>
        <family val="3"/>
        <charset val="128"/>
      </rPr>
      <t>ブレンディ＆ドトール＆ユニカフェギフト</t>
    </r>
  </si>
  <si>
    <t>26100461</t>
    <phoneticPr fontId="5"/>
  </si>
  <si>
    <r>
      <rPr>
        <sz val="18"/>
        <color indexed="8"/>
        <rFont val="HGｺﾞｼｯｸM"/>
        <family val="3"/>
        <charset val="128"/>
      </rPr>
      <t>缶詰</t>
    </r>
  </si>
  <si>
    <t>SCR-30G</t>
  </si>
  <si>
    <r>
      <rPr>
        <sz val="18"/>
        <color indexed="8"/>
        <rFont val="HGｺﾞｼｯｸM"/>
        <family val="3"/>
        <charset val="128"/>
      </rPr>
      <t>シーチキン食堂バラエティギフト</t>
    </r>
  </si>
  <si>
    <t>26100451</t>
    <phoneticPr fontId="5"/>
  </si>
  <si>
    <r>
      <rPr>
        <sz val="18"/>
        <color indexed="8"/>
        <rFont val="HGｺﾞｼｯｸM"/>
        <family val="3"/>
        <charset val="128"/>
      </rPr>
      <t>調味料</t>
    </r>
  </si>
  <si>
    <t>SO-30A</t>
  </si>
  <si>
    <r>
      <rPr>
        <sz val="18"/>
        <color indexed="8"/>
        <rFont val="HGｺﾞｼｯｸM"/>
        <family val="3"/>
        <charset val="128"/>
      </rPr>
      <t>キャノーラ油＆コーン油ギフト</t>
    </r>
  </si>
  <si>
    <t>26100181</t>
    <phoneticPr fontId="5"/>
  </si>
  <si>
    <t>DP-30</t>
  </si>
  <si>
    <r>
      <rPr>
        <sz val="18"/>
        <color indexed="8"/>
        <rFont val="HGｺﾞｼｯｸM"/>
        <family val="3"/>
        <charset val="128"/>
      </rPr>
      <t>日清オイリオ　ヘルシーオイルギフト</t>
    </r>
  </si>
  <si>
    <t>26100501</t>
    <phoneticPr fontId="5"/>
  </si>
  <si>
    <t>COB-30A</t>
  </si>
  <si>
    <r>
      <rPr>
        <sz val="18"/>
        <color indexed="8"/>
        <rFont val="HGｺﾞｼｯｸM"/>
        <family val="3"/>
        <charset val="128"/>
      </rPr>
      <t>味の素オイル＆はごろもシーフードバラエティギフト</t>
    </r>
  </si>
  <si>
    <t>26100441</t>
    <phoneticPr fontId="5"/>
  </si>
  <si>
    <t>DY-30</t>
  </si>
  <si>
    <r>
      <rPr>
        <sz val="18"/>
        <color indexed="8"/>
        <rFont val="HGｺﾞｼｯｸM"/>
        <family val="3"/>
        <charset val="128"/>
      </rPr>
      <t>日清オイリオ　オリーブオイルバラエティギフト</t>
    </r>
  </si>
  <si>
    <t>-</t>
    <phoneticPr fontId="5"/>
  </si>
  <si>
    <t>DYK-20B</t>
  </si>
  <si>
    <t>-</t>
    <phoneticPr fontId="5"/>
  </si>
  <si>
    <t>-</t>
    <phoneticPr fontId="5"/>
  </si>
  <si>
    <t>EKA-30</t>
  </si>
  <si>
    <r>
      <rPr>
        <sz val="18"/>
        <color indexed="8"/>
        <rFont val="HGｺﾞｼｯｸM"/>
        <family val="3"/>
        <charset val="128"/>
      </rPr>
      <t>手延素麺　揖保乃糸　特級品ギフト</t>
    </r>
  </si>
  <si>
    <t>-</t>
    <phoneticPr fontId="5"/>
  </si>
  <si>
    <t>EKA-50</t>
  </si>
  <si>
    <t>-</t>
    <phoneticPr fontId="5"/>
  </si>
  <si>
    <t>MP-30D</t>
  </si>
  <si>
    <r>
      <rPr>
        <sz val="18"/>
        <color indexed="8"/>
        <rFont val="HGｺﾞｼｯｸM"/>
        <family val="3"/>
        <charset val="128"/>
      </rPr>
      <t>三輪手延素麺　鳥居帯ギフト</t>
    </r>
  </si>
  <si>
    <t>MSM-50A</t>
  </si>
  <si>
    <r>
      <rPr>
        <sz val="18"/>
        <color indexed="8"/>
        <rFont val="HGｺﾞｼｯｸM"/>
        <family val="3"/>
        <charset val="128"/>
      </rPr>
      <t>真正麺　揖保乃糸手延素麺・讃岐うどん詰合せ</t>
    </r>
  </si>
  <si>
    <t>-</t>
    <phoneticPr fontId="5"/>
  </si>
  <si>
    <t>-</t>
    <phoneticPr fontId="5"/>
  </si>
  <si>
    <t>SOB-30A</t>
  </si>
  <si>
    <r>
      <rPr>
        <sz val="18"/>
        <color indexed="8"/>
        <rFont val="HGｺﾞｼｯｸM"/>
        <family val="3"/>
        <charset val="128"/>
      </rPr>
      <t>信州そばギフト</t>
    </r>
  </si>
  <si>
    <t>-</t>
    <phoneticPr fontId="5"/>
  </si>
  <si>
    <t>-</t>
    <phoneticPr fontId="5"/>
  </si>
  <si>
    <t>-</t>
    <phoneticPr fontId="5"/>
  </si>
  <si>
    <t>SNK-30A</t>
  </si>
  <si>
    <r>
      <rPr>
        <sz val="18"/>
        <color indexed="8"/>
        <rFont val="HGｺﾞｼｯｸM"/>
        <family val="3"/>
        <charset val="128"/>
      </rPr>
      <t>讃岐うどんギフト</t>
    </r>
  </si>
  <si>
    <t>-</t>
    <phoneticPr fontId="5"/>
  </si>
  <si>
    <r>
      <rPr>
        <sz val="18"/>
        <color indexed="8"/>
        <rFont val="HGｺﾞｼｯｸM"/>
        <family val="3"/>
        <charset val="128"/>
      </rPr>
      <t>和菓子</t>
    </r>
  </si>
  <si>
    <t>MX-20A</t>
  </si>
  <si>
    <r>
      <rPr>
        <sz val="18"/>
        <color indexed="8"/>
        <rFont val="HGｺﾞｼｯｸM"/>
        <family val="3"/>
        <charset val="128"/>
      </rPr>
      <t>米屋水ようかん＆涼菓バラエティセット</t>
    </r>
  </si>
  <si>
    <t>KYD-20F</t>
  </si>
  <si>
    <r>
      <rPr>
        <sz val="18"/>
        <color indexed="8"/>
        <rFont val="HGｺﾞｼｯｸM"/>
        <family val="3"/>
        <charset val="128"/>
      </rPr>
      <t>京竹風庵　京の清涼菓</t>
    </r>
  </si>
  <si>
    <t>DK-30C</t>
  </si>
  <si>
    <r>
      <rPr>
        <sz val="18"/>
        <color indexed="8"/>
        <rFont val="HGｺﾞｼｯｸM"/>
        <family val="3"/>
        <charset val="128"/>
      </rPr>
      <t>寿楽　涼菓　夏のおとずれ</t>
    </r>
  </si>
  <si>
    <t>AKG-30</t>
  </si>
  <si>
    <r>
      <rPr>
        <sz val="18"/>
        <color indexed="8"/>
        <rFont val="HGｺﾞｼｯｸM"/>
        <family val="3"/>
        <charset val="128"/>
      </rPr>
      <t>京竹風庵　涼菓子詰合せ</t>
    </r>
  </si>
  <si>
    <r>
      <rPr>
        <sz val="18"/>
        <color indexed="8"/>
        <rFont val="HGｺﾞｼｯｸM"/>
        <family val="3"/>
        <charset val="128"/>
      </rPr>
      <t>洋菓子</t>
    </r>
  </si>
  <si>
    <t>DMJ-20R</t>
  </si>
  <si>
    <r>
      <rPr>
        <sz val="18"/>
        <color indexed="8"/>
        <rFont val="HGｺﾞｼｯｸM"/>
        <family val="3"/>
        <charset val="128"/>
      </rPr>
      <t>北海道メロン＆国産フルーツのゼリー</t>
    </r>
  </si>
  <si>
    <t>DMJ-30R</t>
  </si>
  <si>
    <t>FF-20C</t>
  </si>
  <si>
    <r>
      <rPr>
        <sz val="18"/>
        <color indexed="8"/>
        <rFont val="HGｺﾞｼｯｸM"/>
        <family val="3"/>
        <charset val="128"/>
      </rPr>
      <t>杉本屋　夏のきらめきギフト</t>
    </r>
  </si>
  <si>
    <t>LBD-30F</t>
  </si>
  <si>
    <r>
      <rPr>
        <sz val="18"/>
        <color indexed="8"/>
        <rFont val="HGｺﾞｼｯｸM"/>
        <family val="3"/>
        <charset val="128"/>
      </rPr>
      <t>京都ラ・バンヴェントフルーツゼリー＆焼菓子詰合せ</t>
    </r>
  </si>
  <si>
    <t>LS-30A</t>
  </si>
  <si>
    <r>
      <rPr>
        <sz val="18"/>
        <color indexed="8"/>
        <rFont val="HGｺﾞｼｯｸM"/>
        <family val="3"/>
        <charset val="128"/>
      </rPr>
      <t>堂島ジョワイユ　ラ・セゾンアソートメントギフト</t>
    </r>
  </si>
  <si>
    <t>TRJ-25</t>
  </si>
  <si>
    <r>
      <rPr>
        <sz val="18"/>
        <color indexed="8"/>
        <rFont val="HGｺﾞｼｯｸM"/>
        <family val="3"/>
        <charset val="128"/>
      </rPr>
      <t>青森県産りんごジュース＆たらみフルーツゼリーセット</t>
    </r>
  </si>
  <si>
    <t>SKD-30A</t>
  </si>
  <si>
    <r>
      <rPr>
        <sz val="18"/>
        <color indexed="8"/>
        <rFont val="HGｺﾞｼｯｸM"/>
        <family val="3"/>
        <charset val="128"/>
      </rPr>
      <t>デルモンテ１００％ジュース＆ゼリーギフト</t>
    </r>
  </si>
  <si>
    <t>CP-20A</t>
  </si>
  <si>
    <t>KPD-20A</t>
  </si>
  <si>
    <r>
      <rPr>
        <sz val="18"/>
        <color indexed="8"/>
        <rFont val="HGｺﾞｼｯｸM"/>
        <family val="3"/>
        <charset val="128"/>
      </rPr>
      <t>すこやかカルピス＆飲料バラエティギフト</t>
    </r>
  </si>
  <si>
    <t>GOD-30</t>
  </si>
  <si>
    <r>
      <rPr>
        <sz val="18"/>
        <color indexed="8"/>
        <rFont val="HGｺﾞｼｯｸM"/>
        <family val="3"/>
        <charset val="128"/>
      </rPr>
      <t>ネスカフェゴールドブレンド＆ＡＧＦブレンディギフト</t>
    </r>
  </si>
  <si>
    <t>CR20</t>
  </si>
  <si>
    <r>
      <rPr>
        <sz val="18"/>
        <color indexed="8"/>
        <rFont val="HGｺﾞｼｯｸM"/>
        <family val="3"/>
        <charset val="128"/>
      </rPr>
      <t>「カルピス」ギフト</t>
    </r>
  </si>
  <si>
    <t>CR30</t>
  </si>
  <si>
    <t>SDC30</t>
  </si>
  <si>
    <t>SC20</t>
  </si>
  <si>
    <r>
      <rPr>
        <sz val="18"/>
        <color indexed="8"/>
        <rFont val="HGｺﾞｼｯｸM"/>
        <family val="3"/>
        <charset val="128"/>
      </rPr>
      <t>「すこやかカルピス」ギフト</t>
    </r>
  </si>
  <si>
    <t>SC30</t>
  </si>
  <si>
    <t>W20</t>
  </si>
  <si>
    <r>
      <rPr>
        <sz val="18"/>
        <color indexed="8"/>
        <rFont val="HGｺﾞｼｯｸM"/>
        <family val="3"/>
        <charset val="128"/>
      </rPr>
      <t>「Ｗｅｌｃｈ</t>
    </r>
    <r>
      <rPr>
        <sz val="18"/>
        <color indexed="8"/>
        <rFont val="Century"/>
        <family val="1"/>
      </rPr>
      <t>'</t>
    </r>
    <r>
      <rPr>
        <sz val="18"/>
        <color indexed="8"/>
        <rFont val="HGｺﾞｼｯｸM"/>
        <family val="3"/>
        <charset val="128"/>
      </rPr>
      <t>ｓ」ギフト</t>
    </r>
  </si>
  <si>
    <t>W30</t>
  </si>
  <si>
    <t>YP-30R</t>
  </si>
  <si>
    <r>
      <rPr>
        <sz val="18"/>
        <color indexed="8"/>
        <rFont val="HGｺﾞｼｯｸM"/>
        <family val="3"/>
        <charset val="128"/>
      </rPr>
      <t>カゴメ　野菜生活１００国産プレミアムギフト（紙容器）</t>
    </r>
  </si>
  <si>
    <t>KT-30L</t>
  </si>
  <si>
    <r>
      <rPr>
        <sz val="18"/>
        <color indexed="8"/>
        <rFont val="HGｺﾞｼｯｸM"/>
        <family val="3"/>
        <charset val="128"/>
      </rPr>
      <t>国産プレミアムジュースギフト（紙容器）</t>
    </r>
  </si>
  <si>
    <t>DDF-20R</t>
  </si>
  <si>
    <t>N20-GKS</t>
  </si>
  <si>
    <r>
      <rPr>
        <sz val="18"/>
        <color indexed="8"/>
        <rFont val="HGｺﾞｼｯｸM"/>
        <family val="3"/>
        <charset val="128"/>
      </rPr>
      <t>ネスカフェ　ゴールドブレンド　プレミアムスティック</t>
    </r>
  </si>
  <si>
    <t>BS-30M</t>
  </si>
  <si>
    <r>
      <rPr>
        <sz val="18"/>
        <color indexed="8"/>
        <rFont val="HGｺﾞｼｯｸM"/>
        <family val="3"/>
        <charset val="128"/>
      </rPr>
      <t>ＡＧＦ　ブレンディ　スティック　アイス＆ホットオレギフト</t>
    </r>
  </si>
  <si>
    <t>MBA-20</t>
  </si>
  <si>
    <r>
      <rPr>
        <sz val="18"/>
        <color indexed="8"/>
        <rFont val="HGｺﾞｼｯｸM"/>
        <family val="3"/>
        <charset val="128"/>
      </rPr>
      <t>ＡＧＦマキシム＆ブレンディコーヒーギフト</t>
    </r>
  </si>
  <si>
    <t>MBA-30</t>
  </si>
  <si>
    <t>N50-DN</t>
  </si>
  <si>
    <t>D-30</t>
  </si>
  <si>
    <r>
      <rPr>
        <sz val="18"/>
        <color indexed="8"/>
        <rFont val="HGｺﾞｼｯｸM"/>
        <family val="3"/>
        <charset val="128"/>
      </rPr>
      <t>ＵＣＣインスタントコーヒーギフト</t>
    </r>
  </si>
  <si>
    <r>
      <rPr>
        <sz val="18"/>
        <color indexed="8"/>
        <rFont val="HGｺﾞｼｯｸM"/>
        <family val="3"/>
        <charset val="128"/>
      </rPr>
      <t>日用品</t>
    </r>
  </si>
  <si>
    <t>PGB-30S</t>
  </si>
  <si>
    <r>
      <rPr>
        <sz val="18"/>
        <color indexed="8"/>
        <rFont val="HGｺﾞｼｯｸM"/>
        <family val="3"/>
        <charset val="128"/>
      </rPr>
      <t>アリエール　ホームクリーニングセット</t>
    </r>
  </si>
  <si>
    <t>ABJ-50A</t>
  </si>
  <si>
    <r>
      <rPr>
        <sz val="18"/>
        <color indexed="8"/>
        <rFont val="HGｺﾞｼｯｸM"/>
        <family val="3"/>
        <charset val="128"/>
      </rPr>
      <t>アリエール＆ボールド　アロマクリーンギフト</t>
    </r>
  </si>
  <si>
    <t>DP-15</t>
  </si>
  <si>
    <t>ARY-20</t>
  </si>
  <si>
    <r>
      <rPr>
        <sz val="18"/>
        <color indexed="8"/>
        <rFont val="HGｺﾞｼｯｸM"/>
        <family val="3"/>
        <charset val="128"/>
      </rPr>
      <t>日清オイリオ　オイルバラエティギフト</t>
    </r>
  </si>
  <si>
    <t>ARY-30</t>
  </si>
  <si>
    <t>AKI-30S</t>
  </si>
  <si>
    <r>
      <rPr>
        <sz val="18"/>
        <color indexed="8"/>
        <rFont val="HGｺﾞｼｯｸM"/>
        <family val="3"/>
        <charset val="128"/>
      </rPr>
      <t>日清オイル＆キッコーマン生しょうゆバラエティギフト</t>
    </r>
  </si>
  <si>
    <t>FW-50</t>
  </si>
  <si>
    <r>
      <rPr>
        <sz val="18"/>
        <color indexed="8"/>
        <rFont val="HGｺﾞｼｯｸM"/>
        <family val="3"/>
        <charset val="128"/>
      </rPr>
      <t>ネスカフェゴールドブレンド＆日清オイルギフト</t>
    </r>
  </si>
  <si>
    <t>SZT-30</t>
  </si>
  <si>
    <r>
      <rPr>
        <sz val="18"/>
        <color indexed="8"/>
        <rFont val="HGｺﾞｼｯｸM"/>
        <family val="3"/>
        <charset val="128"/>
      </rPr>
      <t>日清オリーブオイル＆だししょうゆギフト</t>
    </r>
  </si>
  <si>
    <t>A-30D</t>
  </si>
  <si>
    <r>
      <rPr>
        <sz val="18"/>
        <color indexed="8"/>
        <rFont val="HGｺﾞｼｯｸM"/>
        <family val="3"/>
        <charset val="128"/>
      </rPr>
      <t>味の素　和洋中バラエティ調味料ギフト</t>
    </r>
  </si>
  <si>
    <t>PX-30C</t>
  </si>
  <si>
    <r>
      <rPr>
        <sz val="18"/>
        <color indexed="8"/>
        <rFont val="HGｺﾞｼｯｸM"/>
        <family val="3"/>
        <charset val="128"/>
      </rPr>
      <t>味の素　バラエティオイルギフト</t>
    </r>
  </si>
  <si>
    <t>EV-20D</t>
  </si>
  <si>
    <r>
      <rPr>
        <sz val="18"/>
        <color indexed="8"/>
        <rFont val="HGｺﾞｼｯｸM"/>
        <family val="3"/>
        <charset val="128"/>
      </rPr>
      <t>味の素　オリーブオイルエクストラバージンギフト</t>
    </r>
  </si>
  <si>
    <t>EVR-30J</t>
  </si>
  <si>
    <r>
      <rPr>
        <sz val="18"/>
        <color indexed="8"/>
        <rFont val="HGｺﾞｼｯｸM"/>
        <family val="3"/>
        <charset val="128"/>
      </rPr>
      <t>味の素　オリーブオイルギフト</t>
    </r>
  </si>
  <si>
    <t>BG-30N</t>
  </si>
  <si>
    <r>
      <rPr>
        <sz val="18"/>
        <color indexed="8"/>
        <rFont val="HGｺﾞｼｯｸM"/>
        <family val="3"/>
        <charset val="128"/>
      </rPr>
      <t>ＢＯＳＣＯ　ＧＩＦＴ　ＳＥＴ</t>
    </r>
  </si>
  <si>
    <t>KIS-28N</t>
  </si>
  <si>
    <r>
      <rPr>
        <sz val="18"/>
        <color indexed="8"/>
        <rFont val="HGｺﾞｼｯｸM"/>
        <family val="3"/>
        <charset val="128"/>
      </rPr>
      <t>キッコーマンいつでも新鮮ギフト</t>
    </r>
  </si>
  <si>
    <t>KIS-30E</t>
  </si>
  <si>
    <t>TSY-50</t>
  </si>
  <si>
    <r>
      <rPr>
        <sz val="18"/>
        <color indexed="8"/>
        <rFont val="HGｺﾞｼｯｸM"/>
        <family val="3"/>
        <charset val="128"/>
      </rPr>
      <t>宝幸　かにバラエティギフト</t>
    </r>
  </si>
  <si>
    <t>DNH-60</t>
  </si>
  <si>
    <r>
      <rPr>
        <sz val="18"/>
        <color indexed="8"/>
        <rFont val="HGｺﾞｼｯｸM"/>
        <family val="3"/>
        <charset val="128"/>
      </rPr>
      <t>宝幸＆マルハニチロかにバラエティギフト</t>
    </r>
  </si>
  <si>
    <r>
      <rPr>
        <sz val="18"/>
        <color indexed="8"/>
        <rFont val="HGｺﾞｼｯｸM"/>
        <family val="3"/>
        <charset val="128"/>
      </rPr>
      <t>珍味</t>
    </r>
  </si>
  <si>
    <t>KND-70</t>
  </si>
  <si>
    <r>
      <rPr>
        <sz val="18"/>
        <color indexed="8"/>
        <rFont val="HGｺﾞｼｯｸM"/>
        <family val="3"/>
        <charset val="128"/>
      </rPr>
      <t>宝幸＆キョクヨーシーフードバラエティギフト</t>
    </r>
  </si>
  <si>
    <t>SET-30H</t>
  </si>
  <si>
    <r>
      <rPr>
        <sz val="18"/>
        <color indexed="8"/>
        <rFont val="HGｺﾞｼｯｸM"/>
        <family val="3"/>
        <charset val="128"/>
      </rPr>
      <t>はごろもフーズ　シーチキンギフト</t>
    </r>
  </si>
  <si>
    <r>
      <rPr>
        <sz val="18"/>
        <color indexed="8"/>
        <rFont val="HGｺﾞｼｯｸM"/>
        <family val="3"/>
        <charset val="128"/>
      </rPr>
      <t>缶詰・瓶詰</t>
    </r>
  </si>
  <si>
    <t>MZN-30A</t>
  </si>
  <si>
    <r>
      <rPr>
        <sz val="18"/>
        <color indexed="8"/>
        <rFont val="HGｺﾞｼｯｸM"/>
        <family val="3"/>
        <charset val="128"/>
      </rPr>
      <t>宝幸紅ずわいがにブレンド＆鮭ほぐし詰合せ</t>
    </r>
  </si>
  <si>
    <t>HOK-50</t>
  </si>
  <si>
    <r>
      <rPr>
        <sz val="18"/>
        <color indexed="8"/>
        <rFont val="HGｺﾞｼｯｸM"/>
        <family val="3"/>
        <charset val="128"/>
      </rPr>
      <t>宝幸＆はごろもシーフードバラエティギフト</t>
    </r>
  </si>
  <si>
    <t>NMB-50TG</t>
  </si>
  <si>
    <r>
      <rPr>
        <sz val="18"/>
        <color indexed="8"/>
        <rFont val="HGｺﾞｼｯｸM"/>
        <family val="3"/>
        <charset val="128"/>
      </rPr>
      <t>マルハニチロ＆宝幸ギフトセット</t>
    </r>
  </si>
  <si>
    <t>ST-20</t>
  </si>
  <si>
    <r>
      <rPr>
        <sz val="18"/>
        <color indexed="8"/>
        <rFont val="HGｺﾞｼｯｸM"/>
        <family val="3"/>
        <charset val="128"/>
      </rPr>
      <t>磯じまん　佃煮詰合せ</t>
    </r>
  </si>
  <si>
    <t>YIM-30A</t>
  </si>
  <si>
    <r>
      <rPr>
        <sz val="18"/>
        <color indexed="8"/>
        <rFont val="HGｺﾞｼｯｸM"/>
        <family val="3"/>
        <charset val="128"/>
      </rPr>
      <t>酒悦＆珍味詰合せ</t>
    </r>
  </si>
  <si>
    <t>YNB-50A</t>
  </si>
  <si>
    <r>
      <rPr>
        <sz val="18"/>
        <color indexed="8"/>
        <rFont val="HGｺﾞｼｯｸM"/>
        <family val="3"/>
        <charset val="128"/>
      </rPr>
      <t>酒悦＆マルハニチロバラエティギフト</t>
    </r>
  </si>
  <si>
    <r>
      <rPr>
        <sz val="18"/>
        <color indexed="8"/>
        <rFont val="HGｺﾞｼｯｸM"/>
        <family val="3"/>
        <charset val="128"/>
      </rPr>
      <t>乾物</t>
    </r>
  </si>
  <si>
    <t>ADY-20E</t>
  </si>
  <si>
    <r>
      <rPr>
        <sz val="18"/>
        <color indexed="8"/>
        <rFont val="HGｺﾞｼｯｸM"/>
        <family val="3"/>
        <charset val="128"/>
      </rPr>
      <t>柳川海苔本舗　有明産海苔詰合せギフト</t>
    </r>
  </si>
  <si>
    <t>MKW-30</t>
  </si>
  <si>
    <r>
      <rPr>
        <sz val="18"/>
        <color indexed="8"/>
        <rFont val="HGｺﾞｼｯｸM"/>
        <family val="3"/>
        <charset val="128"/>
      </rPr>
      <t>九州産椎茸詰合せ（香信）</t>
    </r>
  </si>
  <si>
    <t>REN-Z</t>
  </si>
  <si>
    <r>
      <rPr>
        <sz val="18"/>
        <color indexed="8"/>
        <rFont val="HGｺﾞｼｯｸM"/>
        <family val="3"/>
        <charset val="128"/>
      </rPr>
      <t>涼彩　フルーティゼリーギフト</t>
    </r>
  </si>
  <si>
    <r>
      <rPr>
        <sz val="18"/>
        <color indexed="8"/>
        <rFont val="HGｺﾞｼｯｸM"/>
        <family val="3"/>
        <charset val="128"/>
      </rPr>
      <t>オープン</t>
    </r>
  </si>
  <si>
    <t>REN-Y</t>
  </si>
  <si>
    <r>
      <rPr>
        <sz val="18"/>
        <color indexed="8"/>
        <rFont val="HGｺﾞｼｯｸM"/>
        <family val="3"/>
        <charset val="128"/>
      </rPr>
      <t>涼彩　水ようかんギフト</t>
    </r>
  </si>
  <si>
    <t>LB-15F</t>
  </si>
  <si>
    <r>
      <rPr>
        <sz val="18"/>
        <color indexed="8"/>
        <rFont val="HGｺﾞｼｯｸM"/>
        <family val="3"/>
        <charset val="128"/>
      </rPr>
      <t>京都ラ・バンヴェントクリームサンド＆クッキー</t>
    </r>
  </si>
  <si>
    <t>FRS-15</t>
  </si>
  <si>
    <r>
      <rPr>
        <sz val="18"/>
        <color indexed="8"/>
        <rFont val="HGｺﾞｼｯｸM"/>
        <family val="3"/>
        <charset val="128"/>
      </rPr>
      <t>東京渋谷プレゼーラ　フレッシュガトーコレクション</t>
    </r>
  </si>
  <si>
    <t>KM-15A</t>
  </si>
  <si>
    <r>
      <rPr>
        <sz val="18"/>
        <color indexed="8"/>
        <rFont val="HGｺﾞｼｯｸM"/>
        <family val="3"/>
        <charset val="128"/>
      </rPr>
      <t>亀杉　水ようかんギフト</t>
    </r>
  </si>
  <si>
    <t>HA-15</t>
  </si>
  <si>
    <r>
      <rPr>
        <sz val="18"/>
        <color indexed="8"/>
        <rFont val="HGｺﾞｼｯｸM"/>
        <family val="3"/>
        <charset val="128"/>
      </rPr>
      <t>亀田　八花あわせ</t>
    </r>
  </si>
  <si>
    <t>DO-15D</t>
  </si>
  <si>
    <r>
      <rPr>
        <sz val="18"/>
        <color indexed="8"/>
        <rFont val="HGｺﾞｼｯｸM"/>
        <family val="3"/>
        <charset val="128"/>
      </rPr>
      <t>みゆき堂本舗　越後の夢</t>
    </r>
  </si>
  <si>
    <t>TK-15D</t>
  </si>
  <si>
    <r>
      <rPr>
        <sz val="18"/>
        <color indexed="8"/>
        <rFont val="HGｺﾞｼｯｸM"/>
        <family val="3"/>
        <charset val="128"/>
      </rPr>
      <t>竹新製菓　蒔絵箱</t>
    </r>
  </si>
  <si>
    <t>No</t>
    <phoneticPr fontId="8"/>
  </si>
  <si>
    <r>
      <rPr>
        <sz val="12"/>
        <color indexed="8"/>
        <rFont val="HGSｺﾞｼｯｸM"/>
        <family val="3"/>
        <charset val="128"/>
      </rPr>
      <t>カテゴリー</t>
    </r>
  </si>
  <si>
    <r>
      <rPr>
        <sz val="20"/>
        <color indexed="8"/>
        <rFont val="HGSｺﾞｼｯｸM"/>
        <family val="3"/>
        <charset val="128"/>
      </rPr>
      <t>商品コード</t>
    </r>
    <rPh sb="0" eb="2">
      <t>ショウヒン</t>
    </rPh>
    <phoneticPr fontId="8"/>
  </si>
  <si>
    <r>
      <rPr>
        <sz val="12"/>
        <color indexed="8"/>
        <rFont val="HGSｺﾞｼｯｸM"/>
        <family val="3"/>
        <charset val="128"/>
      </rPr>
      <t>型番</t>
    </r>
  </si>
  <si>
    <r>
      <rPr>
        <sz val="12"/>
        <color indexed="8"/>
        <rFont val="HGSｺﾞｼｯｸM"/>
        <family val="3"/>
        <charset val="128"/>
      </rPr>
      <t>商品名</t>
    </r>
    <phoneticPr fontId="8"/>
  </si>
  <si>
    <t>参考希望　　　小売価格　　　　（税抜）</t>
    <rPh sb="0" eb="2">
      <t>サンコウ</t>
    </rPh>
    <rPh sb="2" eb="4">
      <t>キボウ</t>
    </rPh>
    <rPh sb="7" eb="9">
      <t>コウリ</t>
    </rPh>
    <rPh sb="9" eb="11">
      <t>カカク</t>
    </rPh>
    <phoneticPr fontId="8"/>
  </si>
  <si>
    <t>参考希望　　　小売価格　　　　（税込）</t>
    <rPh sb="0" eb="2">
      <t>サンコウ</t>
    </rPh>
    <rPh sb="2" eb="4">
      <t>キボウ</t>
    </rPh>
    <rPh sb="7" eb="9">
      <t>コウリ</t>
    </rPh>
    <rPh sb="9" eb="11">
      <t>カカク</t>
    </rPh>
    <phoneticPr fontId="8"/>
  </si>
  <si>
    <t>JAN</t>
    <phoneticPr fontId="8"/>
  </si>
  <si>
    <r>
      <rPr>
        <sz val="12"/>
        <color indexed="8"/>
        <rFont val="HGSｺﾞｼｯｸM"/>
        <family val="3"/>
        <charset val="128"/>
      </rPr>
      <t>高割引</t>
    </r>
    <r>
      <rPr>
        <sz val="12"/>
        <color indexed="8"/>
        <rFont val="Century"/>
        <family val="1"/>
      </rPr>
      <t>(</t>
    </r>
    <r>
      <rPr>
        <sz val="12"/>
        <color indexed="8"/>
        <rFont val="HGSｺﾞｼｯｸM"/>
        <family val="3"/>
        <charset val="128"/>
      </rPr>
      <t>ドライ</t>
    </r>
    <r>
      <rPr>
        <sz val="12"/>
        <color indexed="8"/>
        <rFont val="Century"/>
        <family val="1"/>
      </rPr>
      <t>)36</t>
    </r>
    <r>
      <rPr>
        <sz val="12"/>
        <color indexed="8"/>
        <rFont val="HGSｺﾞｼｯｸM"/>
        <family val="3"/>
        <charset val="128"/>
      </rPr>
      <t>％以上</t>
    </r>
  </si>
  <si>
    <t>KCD-50</t>
  </si>
  <si>
    <r>
      <rPr>
        <sz val="12"/>
        <color indexed="8"/>
        <rFont val="HGSｺﾞｼｯｸM"/>
        <family val="3"/>
        <charset val="128"/>
      </rPr>
      <t>島原手延素麺（木箱）</t>
    </r>
  </si>
  <si>
    <r>
      <rPr>
        <sz val="12"/>
        <color indexed="8"/>
        <rFont val="HGSｺﾞｼｯｸM"/>
        <family val="3"/>
        <charset val="128"/>
      </rPr>
      <t>高割引</t>
    </r>
    <r>
      <rPr>
        <sz val="12"/>
        <color indexed="8"/>
        <rFont val="Century"/>
        <family val="1"/>
      </rPr>
      <t>(</t>
    </r>
    <r>
      <rPr>
        <sz val="12"/>
        <color indexed="8"/>
        <rFont val="HGSｺﾞｼｯｸM"/>
        <family val="3"/>
        <charset val="128"/>
      </rPr>
      <t>ドライ</t>
    </r>
    <r>
      <rPr>
        <sz val="12"/>
        <color indexed="8"/>
        <rFont val="Century"/>
        <family val="1"/>
      </rPr>
      <t>)38</t>
    </r>
    <r>
      <rPr>
        <sz val="12"/>
        <color indexed="8"/>
        <rFont val="HGSｺﾞｼｯｸM"/>
        <family val="3"/>
        <charset val="128"/>
      </rPr>
      <t>％以上</t>
    </r>
  </si>
  <si>
    <t>MCH-40</t>
  </si>
  <si>
    <r>
      <rPr>
        <sz val="12"/>
        <color indexed="8"/>
        <rFont val="HGSｺﾞｼｯｸM"/>
        <family val="3"/>
        <charset val="128"/>
      </rPr>
      <t>島原手延素麺とオリーブオイルツナ詰合せ</t>
    </r>
  </si>
  <si>
    <r>
      <rPr>
        <sz val="12"/>
        <color indexed="8"/>
        <rFont val="HGSｺﾞｼｯｸM"/>
        <family val="3"/>
        <charset val="128"/>
      </rPr>
      <t>ドライ</t>
    </r>
  </si>
  <si>
    <t>BTW-30</t>
  </si>
  <si>
    <r>
      <rPr>
        <sz val="12"/>
        <color indexed="8"/>
        <rFont val="HGSｺﾞｼｯｸM"/>
        <family val="3"/>
        <charset val="128"/>
      </rPr>
      <t>手延素麺　揖保乃糸　特級品</t>
    </r>
  </si>
  <si>
    <t>BTW-50</t>
  </si>
  <si>
    <t>MP-30C</t>
  </si>
  <si>
    <r>
      <rPr>
        <sz val="12"/>
        <color indexed="8"/>
        <rFont val="HGSｺﾞｼｯｸM"/>
        <family val="3"/>
        <charset val="128"/>
      </rPr>
      <t>三輪手延素麺鳥居帯ギフト</t>
    </r>
  </si>
  <si>
    <t>MP-50C</t>
  </si>
  <si>
    <t>KOU-45AG</t>
  </si>
  <si>
    <r>
      <rPr>
        <sz val="12"/>
        <color indexed="8"/>
        <rFont val="HGSｺﾞｼｯｸM"/>
        <family val="3"/>
        <charset val="128"/>
      </rPr>
      <t>カルピス＆ＵＣＣ＆ゼリーバラエティギフト</t>
    </r>
  </si>
  <si>
    <t>KHPU30Z</t>
  </si>
  <si>
    <r>
      <rPr>
        <sz val="12"/>
        <color indexed="8"/>
        <rFont val="HGSｺﾞｼｯｸM"/>
        <family val="3"/>
        <charset val="128"/>
      </rPr>
      <t>キリンハイパー１００</t>
    </r>
  </si>
  <si>
    <t>KSR-30N</t>
  </si>
  <si>
    <r>
      <rPr>
        <sz val="12"/>
        <color indexed="8"/>
        <rFont val="HGSｺﾞｼｯｸM"/>
        <family val="3"/>
        <charset val="128"/>
      </rPr>
      <t>カゴメ　すこやかファミリーギフト</t>
    </r>
  </si>
  <si>
    <t>CK30</t>
  </si>
  <si>
    <r>
      <rPr>
        <sz val="12"/>
        <color indexed="8"/>
        <rFont val="HGSｺﾞｼｯｸM"/>
        <family val="3"/>
        <charset val="128"/>
      </rPr>
      <t>「カルピス」ギフト</t>
    </r>
  </si>
  <si>
    <t>LR-30</t>
  </si>
  <si>
    <r>
      <rPr>
        <sz val="12"/>
        <color indexed="8"/>
        <rFont val="HGSｺﾞｼｯｸM"/>
        <family val="3"/>
        <charset val="128"/>
      </rPr>
      <t>ＡＧＦ　ファミリー飲料ギフト</t>
    </r>
  </si>
  <si>
    <t>N30-LM</t>
  </si>
  <si>
    <r>
      <rPr>
        <sz val="12"/>
        <color indexed="8"/>
        <rFont val="HGSｺﾞｼｯｸM"/>
        <family val="3"/>
        <charset val="128"/>
      </rPr>
      <t>ネスカフェ　ゴールドブレンドホット＆アイスギフト</t>
    </r>
  </si>
  <si>
    <t>NK-30N</t>
  </si>
  <si>
    <r>
      <rPr>
        <sz val="12"/>
        <color indexed="8"/>
        <rFont val="HGSｺﾞｼｯｸM"/>
        <family val="3"/>
        <charset val="128"/>
      </rPr>
      <t>日清ヘルシーオイル＆しぼりたて生しょうゆギフト</t>
    </r>
  </si>
  <si>
    <t>KV-30F</t>
  </si>
  <si>
    <r>
      <rPr>
        <sz val="12"/>
        <color indexed="8"/>
        <rFont val="HGSｺﾞｼｯｸM"/>
        <family val="3"/>
        <charset val="128"/>
      </rPr>
      <t>味の素　オイルセレクション</t>
    </r>
  </si>
  <si>
    <t>SA-30J</t>
  </si>
  <si>
    <r>
      <rPr>
        <sz val="12"/>
        <color indexed="8"/>
        <rFont val="HGSｺﾞｼｯｸM"/>
        <family val="3"/>
        <charset val="128"/>
      </rPr>
      <t>味の素　減塩調味料ギフト</t>
    </r>
  </si>
  <si>
    <t>FNV-30</t>
  </si>
  <si>
    <r>
      <rPr>
        <sz val="12"/>
        <color indexed="8"/>
        <rFont val="HGSｺﾞｼｯｸM"/>
        <family val="3"/>
        <charset val="128"/>
      </rPr>
      <t>正田醤油　新鮮生しょうゆ調味料ギフト</t>
    </r>
  </si>
  <si>
    <t>CPS-30J</t>
  </si>
  <si>
    <r>
      <rPr>
        <sz val="12"/>
        <color indexed="8"/>
        <rFont val="HGSｺﾞｼｯｸM"/>
        <family val="3"/>
        <charset val="128"/>
      </rPr>
      <t>ＡＧＦ　ブレンディカフェラトリースティックプレミアムギフト</t>
    </r>
  </si>
  <si>
    <t>N30-NVS</t>
  </si>
  <si>
    <r>
      <rPr>
        <sz val="12"/>
        <color indexed="8"/>
        <rFont val="HGSｺﾞｼｯｸM"/>
        <family val="3"/>
        <charset val="128"/>
      </rPr>
      <t>ネスレ　バラエティギフト</t>
    </r>
  </si>
  <si>
    <r>
      <rPr>
        <sz val="12"/>
        <color indexed="8"/>
        <rFont val="HGSｺﾞｼｯｸM"/>
        <family val="3"/>
        <charset val="128"/>
      </rPr>
      <t>銘店とセット</t>
    </r>
  </si>
  <si>
    <t>Q24-8</t>
  </si>
  <si>
    <r>
      <rPr>
        <sz val="12"/>
        <color indexed="8"/>
        <rFont val="HGSｺﾞｼｯｸM"/>
        <family val="3"/>
        <charset val="128"/>
      </rPr>
      <t>「神戸風月堂」プティーゴーフル＆カルピスセット</t>
    </r>
  </si>
  <si>
    <t>Q24-13</t>
  </si>
  <si>
    <r>
      <rPr>
        <sz val="12"/>
        <color indexed="8"/>
        <rFont val="HGSｺﾞｼｯｸM"/>
        <family val="3"/>
        <charset val="128"/>
      </rPr>
      <t>「丸福珈琲店」アイスコーヒー＆フルーツカーニバルセット</t>
    </r>
  </si>
  <si>
    <t>Q24-9</t>
  </si>
  <si>
    <r>
      <rPr>
        <sz val="12"/>
        <color indexed="8"/>
        <rFont val="HGSｺﾞｼｯｸM"/>
        <family val="3"/>
        <charset val="128"/>
      </rPr>
      <t>「銀座ブールミッシュ」ミルフレット＆カルピスセット</t>
    </r>
  </si>
  <si>
    <t>Q24-6</t>
  </si>
  <si>
    <r>
      <rPr>
        <sz val="12"/>
        <color indexed="8"/>
        <rFont val="HGSｺﾞｼｯｸM"/>
        <family val="3"/>
        <charset val="128"/>
      </rPr>
      <t>「銀座コージーコーナー」マドレーヌ＆キリン　ハイパーセット</t>
    </r>
  </si>
  <si>
    <t>TA-30</t>
  </si>
  <si>
    <r>
      <rPr>
        <sz val="12"/>
        <color indexed="8"/>
        <rFont val="HGSｺﾞｼｯｸM"/>
        <family val="3"/>
        <charset val="128"/>
      </rPr>
      <t>Ａｚｕｍｉプライムスイーツ</t>
    </r>
  </si>
  <si>
    <t>DNO-50A</t>
  </si>
  <si>
    <r>
      <rPr>
        <sz val="12"/>
        <color indexed="8"/>
        <rFont val="HGSｺﾞｼｯｸM"/>
        <family val="3"/>
        <charset val="128"/>
      </rPr>
      <t>杉本屋　夏の音</t>
    </r>
  </si>
  <si>
    <t>WSL-30</t>
  </si>
  <si>
    <r>
      <rPr>
        <sz val="12"/>
        <color indexed="8"/>
        <rFont val="HGSｺﾞｼｯｸM"/>
        <family val="3"/>
        <charset val="128"/>
      </rPr>
      <t>トーラク　和洋涼選</t>
    </r>
  </si>
  <si>
    <t>HYJ-30</t>
  </si>
  <si>
    <r>
      <rPr>
        <sz val="12"/>
        <color indexed="8"/>
        <rFont val="HGSｺﾞｼｯｸM"/>
        <family val="3"/>
        <charset val="128"/>
      </rPr>
      <t>北海道メロンと山形産白桃のゼリー</t>
    </r>
  </si>
  <si>
    <t>EM-E</t>
  </si>
  <si>
    <r>
      <rPr>
        <sz val="12"/>
        <color indexed="8"/>
        <rFont val="HGSｺﾞｼｯｸM"/>
        <family val="3"/>
        <charset val="128"/>
      </rPr>
      <t>越後　餅づくり</t>
    </r>
  </si>
  <si>
    <t>CSR-45BF</t>
  </si>
  <si>
    <r>
      <rPr>
        <sz val="12"/>
        <color indexed="8"/>
        <rFont val="HGSｺﾞｼｯｸM"/>
        <family val="3"/>
        <charset val="128"/>
      </rPr>
      <t>はごろも＆宝幸シーフードギフト</t>
    </r>
  </si>
  <si>
    <t>SN-302E</t>
  </si>
  <si>
    <r>
      <rPr>
        <sz val="12"/>
        <color indexed="8"/>
        <rFont val="HGSｺﾞｼｯｸM"/>
        <family val="3"/>
        <charset val="128"/>
      </rPr>
      <t>白子のり　海苔・かに缶詰合せ</t>
    </r>
  </si>
  <si>
    <t>MZ-5</t>
  </si>
  <si>
    <r>
      <rPr>
        <sz val="12"/>
        <color indexed="8"/>
        <rFont val="HGSｺﾞｼｯｸM"/>
        <family val="3"/>
        <charset val="128"/>
      </rPr>
      <t>マルハニチロ　まるずわいがに缶詰詰合せ</t>
    </r>
  </si>
  <si>
    <t>LNN-40S</t>
  </si>
  <si>
    <r>
      <rPr>
        <sz val="12"/>
        <color indexed="8"/>
        <rFont val="HGSｺﾞｼｯｸM"/>
        <family val="3"/>
        <charset val="128"/>
      </rPr>
      <t>スーパーナノックスバラエティギフト</t>
    </r>
  </si>
  <si>
    <t>EPG-50AF</t>
  </si>
  <si>
    <r>
      <rPr>
        <sz val="12"/>
        <color indexed="8"/>
        <rFont val="HGSｺﾞｼｯｸM"/>
        <family val="3"/>
        <charset val="128"/>
      </rPr>
      <t>アリエールホームクリーニングギフト</t>
    </r>
  </si>
  <si>
    <r>
      <rPr>
        <sz val="12"/>
        <color indexed="8"/>
        <rFont val="HGSｺﾞｼｯｸM"/>
        <family val="3"/>
        <charset val="128"/>
      </rPr>
      <t>皇室御用達</t>
    </r>
  </si>
  <si>
    <t>AGWAG-01</t>
  </si>
  <si>
    <r>
      <rPr>
        <sz val="12"/>
        <color indexed="8"/>
        <rFont val="HGSｺﾞｼｯｸM"/>
        <family val="3"/>
        <charset val="128"/>
      </rPr>
      <t>近江牛　すき焼き</t>
    </r>
  </si>
  <si>
    <t>Q2-3</t>
  </si>
  <si>
    <r>
      <rPr>
        <sz val="12"/>
        <color indexed="8"/>
        <rFont val="HGSｺﾞｼｯｸM"/>
        <family val="3"/>
        <charset val="128"/>
      </rPr>
      <t>昆布〆たらこ</t>
    </r>
  </si>
  <si>
    <t>Q20-8</t>
  </si>
  <si>
    <r>
      <rPr>
        <sz val="12"/>
        <color indexed="8"/>
        <rFont val="HGSｺﾞｼｯｸM"/>
        <family val="3"/>
        <charset val="128"/>
      </rPr>
      <t>「コロンバン」プレミアムアソート　ソレイユ</t>
    </r>
  </si>
  <si>
    <t>SM-20</t>
  </si>
  <si>
    <r>
      <rPr>
        <sz val="12"/>
        <color indexed="8"/>
        <rFont val="HGSｺﾞｼｯｸM"/>
        <family val="3"/>
        <charset val="128"/>
      </rPr>
      <t>「塩瀬総本家」志ほせ饅頭</t>
    </r>
  </si>
  <si>
    <t>WY-30</t>
  </si>
  <si>
    <r>
      <rPr>
        <sz val="12"/>
        <color indexed="8"/>
        <rFont val="HGSｺﾞｼｯｸM"/>
        <family val="3"/>
        <charset val="128"/>
      </rPr>
      <t>「佐藤養助」稲庭干温飩詰合せ</t>
    </r>
  </si>
  <si>
    <r>
      <rPr>
        <sz val="12"/>
        <color indexed="8"/>
        <rFont val="HGSｺﾞｼｯｸM"/>
        <family val="3"/>
        <charset val="128"/>
      </rPr>
      <t>ホテル・名店</t>
    </r>
  </si>
  <si>
    <t>Q23-6</t>
  </si>
  <si>
    <r>
      <rPr>
        <sz val="12"/>
        <color indexed="8"/>
        <rFont val="HGSｺﾞｼｯｸM"/>
        <family val="3"/>
        <charset val="128"/>
      </rPr>
      <t>堂島バニラロール＆レモン香るチーズケーキ</t>
    </r>
  </si>
  <si>
    <t>Q8-6</t>
  </si>
  <si>
    <r>
      <rPr>
        <sz val="12"/>
        <color indexed="8"/>
        <rFont val="HGSｺﾞｼｯｸM"/>
        <family val="3"/>
        <charset val="128"/>
      </rPr>
      <t>「ラ・ベットラ・ダ・オチアイ」落合務監修　牛肉ハンバーグ</t>
    </r>
  </si>
  <si>
    <t>RT-35</t>
  </si>
  <si>
    <r>
      <rPr>
        <sz val="12"/>
        <color indexed="8"/>
        <rFont val="HGSｺﾞｼｯｸM"/>
        <family val="3"/>
        <charset val="128"/>
      </rPr>
      <t>「つきぢ田村」田村隆監修　どんぶりの具セット</t>
    </r>
  </si>
  <si>
    <t>Q22-6</t>
  </si>
  <si>
    <r>
      <rPr>
        <sz val="12"/>
        <color indexed="8"/>
        <rFont val="HGSｺﾞｼｯｸM"/>
        <family val="3"/>
        <charset val="128"/>
      </rPr>
      <t>日本橋「ＯＩＫＡＷＡ」冷やしぜんざい</t>
    </r>
  </si>
  <si>
    <t>WR-40</t>
  </si>
  <si>
    <r>
      <rPr>
        <sz val="12"/>
        <color indexed="8"/>
        <rFont val="HGSｺﾞｼｯｸM"/>
        <family val="3"/>
        <charset val="128"/>
      </rPr>
      <t>「賛否両論」ローストビーフとローストポークセット</t>
    </r>
  </si>
  <si>
    <t>SD-3</t>
  </si>
  <si>
    <r>
      <rPr>
        <sz val="12"/>
        <color indexed="8"/>
        <rFont val="HGSｺﾞｼｯｸM"/>
        <family val="3"/>
        <charset val="128"/>
      </rPr>
      <t>「鶏三和」サラダチキン</t>
    </r>
  </si>
  <si>
    <t>MB-30</t>
  </si>
  <si>
    <r>
      <rPr>
        <sz val="12"/>
        <color indexed="8"/>
        <rFont val="HGSｺﾞｼｯｸM"/>
        <family val="3"/>
        <charset val="128"/>
      </rPr>
      <t>「道場六三郎」監修　豚角煮セット</t>
    </r>
  </si>
  <si>
    <t>Q8-3</t>
  </si>
  <si>
    <r>
      <rPr>
        <sz val="12"/>
        <color indexed="8"/>
        <rFont val="HGSｺﾞｼｯｸM"/>
        <family val="3"/>
        <charset val="128"/>
      </rPr>
      <t>人形町「今半」ハンバーグ詰合せ</t>
    </r>
  </si>
  <si>
    <r>
      <rPr>
        <sz val="12"/>
        <color indexed="8"/>
        <rFont val="HGSｺﾞｼｯｸM"/>
        <family val="3"/>
        <charset val="128"/>
      </rPr>
      <t>アイス</t>
    </r>
  </si>
  <si>
    <t>Q17-1</t>
  </si>
  <si>
    <r>
      <rPr>
        <sz val="12"/>
        <color indexed="8"/>
        <rFont val="HGSｺﾞｼｯｸM"/>
        <family val="3"/>
        <charset val="128"/>
      </rPr>
      <t>博多あまおう＆マンゴーアイスセット</t>
    </r>
  </si>
  <si>
    <t>A-CA3</t>
  </si>
  <si>
    <r>
      <rPr>
        <sz val="12"/>
        <color indexed="8"/>
        <rFont val="HGSｺﾞｼｯｸM"/>
        <family val="3"/>
        <charset val="128"/>
      </rPr>
      <t>「京都センチュリーホテル」アイスクリームギフト</t>
    </r>
  </si>
  <si>
    <t>PGS-036</t>
  </si>
  <si>
    <r>
      <rPr>
        <sz val="12"/>
        <color indexed="8"/>
        <rFont val="HGSｺﾞｼｯｸM"/>
        <family val="3"/>
        <charset val="128"/>
      </rPr>
      <t>「銀座千疋屋」銀座プレミアムアイス</t>
    </r>
  </si>
  <si>
    <r>
      <rPr>
        <sz val="12"/>
        <color indexed="8"/>
        <rFont val="HGSｺﾞｼｯｸM"/>
        <family val="3"/>
        <charset val="128"/>
      </rPr>
      <t>フルーツ</t>
    </r>
  </si>
  <si>
    <t>P15-4</t>
  </si>
  <si>
    <r>
      <rPr>
        <sz val="12"/>
        <color indexed="8"/>
        <rFont val="HGSｺﾞｼｯｸM"/>
        <family val="3"/>
        <charset val="128"/>
      </rPr>
      <t>伊良波さんのヤンバルマンゴー</t>
    </r>
  </si>
  <si>
    <t>Q15-2</t>
  </si>
  <si>
    <r>
      <rPr>
        <sz val="12"/>
        <color indexed="8"/>
        <rFont val="HGSｺﾞｼｯｸM"/>
        <family val="3"/>
        <charset val="128"/>
      </rPr>
      <t>幸水梨</t>
    </r>
  </si>
  <si>
    <r>
      <rPr>
        <sz val="12"/>
        <color indexed="8"/>
        <rFont val="HGSｺﾞｼｯｸM"/>
        <family val="3"/>
        <charset val="128"/>
      </rPr>
      <t>スイーツ（洋菓子）</t>
    </r>
  </si>
  <si>
    <t>PGS-131</t>
  </si>
  <si>
    <r>
      <rPr>
        <sz val="12"/>
        <color indexed="8"/>
        <rFont val="HGSｺﾞｼｯｸM"/>
        <family val="3"/>
        <charset val="128"/>
      </rPr>
      <t>「銀座千疋屋」銀座フルーツジュレ</t>
    </r>
  </si>
  <si>
    <r>
      <rPr>
        <sz val="12"/>
        <color indexed="8"/>
        <rFont val="HGSｺﾞｼｯｸM"/>
        <family val="3"/>
        <charset val="128"/>
      </rPr>
      <t>スイーツ（和菓子）</t>
    </r>
  </si>
  <si>
    <t>Q22-7</t>
  </si>
  <si>
    <r>
      <rPr>
        <sz val="12"/>
        <color indexed="8"/>
        <rFont val="HGSｺﾞｼｯｸM"/>
        <family val="3"/>
        <charset val="128"/>
      </rPr>
      <t>長崎「和泉屋」五三焼と和三盆のカステラ</t>
    </r>
  </si>
  <si>
    <r>
      <rPr>
        <sz val="12"/>
        <color indexed="8"/>
        <rFont val="HGSｺﾞｼｯｸM"/>
        <family val="3"/>
        <charset val="128"/>
      </rPr>
      <t>海の幸</t>
    </r>
  </si>
  <si>
    <t>P4-9</t>
  </si>
  <si>
    <r>
      <rPr>
        <sz val="12"/>
        <color indexed="8"/>
        <rFont val="HGSｺﾞｼｯｸM"/>
        <family val="3"/>
        <charset val="128"/>
      </rPr>
      <t>古来さつま揚げ詰合せ</t>
    </r>
  </si>
  <si>
    <t>P2-5</t>
  </si>
  <si>
    <r>
      <rPr>
        <sz val="12"/>
        <color indexed="8"/>
        <rFont val="HGSｺﾞｼｯｸM"/>
        <family val="3"/>
        <charset val="128"/>
      </rPr>
      <t>「博多ふくいち」辛子明太子</t>
    </r>
  </si>
  <si>
    <t>Q42-1</t>
  </si>
  <si>
    <r>
      <rPr>
        <sz val="12"/>
        <color indexed="8"/>
        <rFont val="HGSｺﾞｼｯｸM"/>
        <family val="3"/>
        <charset val="128"/>
      </rPr>
      <t>出雲干しセット</t>
    </r>
  </si>
  <si>
    <r>
      <rPr>
        <sz val="12"/>
        <color indexed="8"/>
        <rFont val="HGSｺﾞｼｯｸM"/>
        <family val="3"/>
        <charset val="128"/>
      </rPr>
      <t>割引ハム</t>
    </r>
  </si>
  <si>
    <t>KK-303</t>
  </si>
  <si>
    <r>
      <rPr>
        <sz val="12"/>
        <color indexed="8"/>
        <rFont val="HGSｺﾞｼｯｸM"/>
        <family val="3"/>
        <charset val="128"/>
      </rPr>
      <t>丸大食品　煌彩ハムギフト</t>
    </r>
  </si>
  <si>
    <t>DO-500</t>
  </si>
  <si>
    <t>DO-35</t>
  </si>
  <si>
    <r>
      <rPr>
        <sz val="12"/>
        <color indexed="8"/>
        <rFont val="HGSｺﾞｼｯｸM"/>
        <family val="3"/>
        <charset val="128"/>
      </rPr>
      <t>伊藤ハム　伝承献呈ギフト</t>
    </r>
  </si>
  <si>
    <t>DO-58</t>
  </si>
  <si>
    <t>KPD-A</t>
  </si>
  <si>
    <r>
      <rPr>
        <sz val="12"/>
        <color indexed="8"/>
        <rFont val="HGSｺﾞｼｯｸM"/>
        <family val="3"/>
        <charset val="128"/>
      </rPr>
      <t>プリマハム　匠伝説ギフト</t>
    </r>
  </si>
  <si>
    <t>KPD-B</t>
  </si>
  <si>
    <t>ND-33</t>
  </si>
  <si>
    <r>
      <rPr>
        <sz val="12"/>
        <color indexed="8"/>
        <rFont val="HGSｺﾞｼｯｸM"/>
        <family val="3"/>
        <charset val="128"/>
      </rPr>
      <t>日本ハム　本格派ギフト</t>
    </r>
  </si>
  <si>
    <t>NK-52</t>
  </si>
  <si>
    <r>
      <rPr>
        <sz val="12"/>
        <color indexed="8"/>
        <rFont val="HGSｺﾞｼｯｸM"/>
        <family val="3"/>
        <charset val="128"/>
      </rPr>
      <t>お値打ちお買い得</t>
    </r>
  </si>
  <si>
    <t>Q4-9</t>
  </si>
  <si>
    <r>
      <rPr>
        <sz val="12"/>
        <color indexed="8"/>
        <rFont val="HGSｺﾞｼｯｸM"/>
        <family val="3"/>
        <charset val="128"/>
      </rPr>
      <t>噴火湾産　ホタテ松前漬＆数の子松前漬</t>
    </r>
  </si>
  <si>
    <t>MIS-2</t>
  </si>
  <si>
    <r>
      <rPr>
        <sz val="12"/>
        <color indexed="8"/>
        <rFont val="HGSｺﾞｼｯｸM"/>
        <family val="3"/>
        <charset val="128"/>
      </rPr>
      <t>手延素麺　揖保乃糸　上級品</t>
    </r>
  </si>
  <si>
    <t>P9-7</t>
  </si>
  <si>
    <r>
      <rPr>
        <sz val="12"/>
        <color indexed="8"/>
        <rFont val="HGSｺﾞｼｯｸM"/>
        <family val="3"/>
        <charset val="128"/>
      </rPr>
      <t>明治ケンコーハム　ベーコン</t>
    </r>
  </si>
  <si>
    <t>Q4-11</t>
  </si>
  <si>
    <r>
      <rPr>
        <sz val="12"/>
        <color indexed="8"/>
        <rFont val="HGSｺﾞｼｯｸM"/>
        <family val="3"/>
        <charset val="128"/>
      </rPr>
      <t>香り箱</t>
    </r>
  </si>
  <si>
    <t>Q4-6</t>
  </si>
  <si>
    <r>
      <rPr>
        <sz val="12"/>
        <color indexed="8"/>
        <rFont val="HGSｺﾞｼｯｸM"/>
        <family val="3"/>
        <charset val="128"/>
      </rPr>
      <t>北海道産　ほっけスティック</t>
    </r>
  </si>
  <si>
    <t>TSY</t>
  </si>
  <si>
    <r>
      <rPr>
        <sz val="12"/>
        <color indexed="8"/>
        <rFont val="HGSｺﾞｼｯｸM"/>
        <family val="3"/>
        <charset val="128"/>
      </rPr>
      <t>「鶏三和」手羽塩焼き</t>
    </r>
  </si>
  <si>
    <r>
      <rPr>
        <sz val="12"/>
        <color indexed="8"/>
        <rFont val="HGSｺﾞｼｯｸM"/>
        <family val="3"/>
        <charset val="128"/>
      </rPr>
      <t>ドレスル</t>
    </r>
  </si>
  <si>
    <t>CCDO-60T</t>
  </si>
  <si>
    <r>
      <rPr>
        <sz val="12"/>
        <color indexed="8"/>
        <rFont val="HGSｺﾞｼｯｸM"/>
        <family val="3"/>
        <charset val="128"/>
      </rPr>
      <t>チョイスＷＥＢカード＆日清オイルセット</t>
    </r>
  </si>
  <si>
    <t>CCDG-60T</t>
  </si>
  <si>
    <r>
      <rPr>
        <sz val="12"/>
        <color indexed="8"/>
        <rFont val="HGSｺﾞｼｯｸM"/>
        <family val="3"/>
        <charset val="128"/>
      </rPr>
      <t>チョイスカード＆ゴールドブレンドセット</t>
    </r>
  </si>
  <si>
    <t>CCDK-60T</t>
  </si>
  <si>
    <r>
      <rPr>
        <sz val="12"/>
        <color indexed="8"/>
        <rFont val="HGSｺﾞｼｯｸM"/>
        <family val="3"/>
        <charset val="128"/>
      </rPr>
      <t>チョイスＷＥＢカード＆宝幸カナダ産ロッククラブセット</t>
    </r>
  </si>
  <si>
    <r>
      <rPr>
        <sz val="18"/>
        <color indexed="8"/>
        <rFont val="HGｺﾞｼｯｸM"/>
        <family val="3"/>
        <charset val="128"/>
      </rPr>
      <t>別紙④</t>
    </r>
    <r>
      <rPr>
        <sz val="18"/>
        <color indexed="8"/>
        <rFont val="Century"/>
        <family val="1"/>
      </rPr>
      <t>-1</t>
    </r>
    <r>
      <rPr>
        <sz val="18"/>
        <color indexed="8"/>
        <rFont val="HGｺﾞｼｯｸM"/>
        <family val="3"/>
        <charset val="128"/>
      </rPr>
      <t>　</t>
    </r>
    <r>
      <rPr>
        <sz val="18"/>
        <color indexed="8"/>
        <rFont val="Century"/>
        <family val="1"/>
      </rPr>
      <t>2019</t>
    </r>
    <r>
      <rPr>
        <sz val="18"/>
        <color indexed="8"/>
        <rFont val="HGｺﾞｼｯｸM"/>
        <family val="3"/>
        <charset val="128"/>
      </rPr>
      <t>年　お中元ギフトカタログ　価格表</t>
    </r>
    <rPh sb="0" eb="2">
      <t>ベッシ</t>
    </rPh>
    <rPh sb="10" eb="11">
      <t>ネン</t>
    </rPh>
    <rPh sb="13" eb="15">
      <t>チュウゲン</t>
    </rPh>
    <rPh sb="23" eb="25">
      <t>カカク</t>
    </rPh>
    <rPh sb="25" eb="26">
      <t>ヒョウ</t>
    </rPh>
    <phoneticPr fontId="5"/>
  </si>
  <si>
    <t>別紙⑤-1　宅配ギフトチラシ　価格表</t>
    <rPh sb="0" eb="2">
      <t>ベッシ</t>
    </rPh>
    <rPh sb="6" eb="8">
      <t>タクハイ</t>
    </rPh>
    <rPh sb="15" eb="17">
      <t>カカク</t>
    </rPh>
    <rPh sb="17" eb="18">
      <t>ヒョウ</t>
    </rPh>
    <phoneticPr fontId="8"/>
  </si>
</sst>
</file>

<file path=xl/styles.xml><?xml version="1.0" encoding="utf-8"?>
<styleSheet xmlns="http://schemas.openxmlformats.org/spreadsheetml/2006/main">
  <numFmts count="2">
    <numFmt numFmtId="176" formatCode="0_ "/>
    <numFmt numFmtId="177" formatCode="@&quot;お見積書&quot;"/>
  </numFmts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color indexed="8"/>
      <name val="Century"/>
      <family val="1"/>
    </font>
    <font>
      <sz val="18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ｺﾞｼｯｸM"/>
      <family val="3"/>
      <charset val="128"/>
    </font>
    <font>
      <sz val="6"/>
      <name val="游ゴシック"/>
      <family val="3"/>
      <charset val="128"/>
    </font>
    <font>
      <sz val="12"/>
      <name val="Century"/>
      <family val="1"/>
    </font>
    <font>
      <sz val="12"/>
      <color indexed="8"/>
      <name val="Century"/>
      <family val="1"/>
    </font>
    <font>
      <sz val="20"/>
      <name val="Century"/>
      <family val="1"/>
    </font>
    <font>
      <b/>
      <sz val="12"/>
      <name val="Century"/>
      <family val="1"/>
    </font>
    <font>
      <sz val="12"/>
      <color indexed="8"/>
      <name val="HGSｺﾞｼｯｸM"/>
      <family val="3"/>
      <charset val="128"/>
    </font>
    <font>
      <sz val="20"/>
      <color indexed="8"/>
      <name val="Century"/>
      <family val="1"/>
    </font>
    <font>
      <sz val="20"/>
      <color indexed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63">
    <xf numFmtId="0" fontId="0" fillId="0" borderId="0" xfId="0">
      <alignment vertical="center"/>
    </xf>
    <xf numFmtId="38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vertical="center"/>
    </xf>
    <xf numFmtId="49" fontId="2" fillId="0" borderId="5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0" xfId="3" applyFont="1" applyFill="1" applyBorder="1">
      <alignment vertical="center"/>
    </xf>
    <xf numFmtId="0" fontId="9" fillId="0" borderId="0" xfId="3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38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center" vertical="center" shrinkToFit="1"/>
    </xf>
    <xf numFmtId="177" fontId="12" fillId="0" borderId="0" xfId="2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38" fontId="13" fillId="0" borderId="3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38" fontId="14" fillId="0" borderId="3" xfId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0" fillId="0" borderId="0" xfId="1" applyFont="1" applyFill="1" applyBorder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38" fontId="7" fillId="0" borderId="7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_ピック先提案書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view="pageBreakPreview" zoomScale="60" zoomScaleNormal="50" workbookViewId="0">
      <selection sqref="A1:F1"/>
    </sheetView>
  </sheetViews>
  <sheetFormatPr defaultRowHeight="22.5"/>
  <cols>
    <col min="1" max="1" width="15.75" style="1" customWidth="1"/>
    <col min="2" max="2" width="20.625" style="5" customWidth="1"/>
    <col min="3" max="3" width="24.375" style="3" customWidth="1"/>
    <col min="4" max="4" width="18.875" style="1" customWidth="1"/>
    <col min="5" max="5" width="16.625" style="1" customWidth="1"/>
    <col min="6" max="6" width="96.875" style="3" customWidth="1"/>
    <col min="7" max="7" width="6" style="1" customWidth="1"/>
    <col min="8" max="8" width="13.25" style="2" customWidth="1"/>
    <col min="9" max="9" width="15.625" style="3" customWidth="1"/>
    <col min="10" max="10" width="17.75" style="3" customWidth="1"/>
    <col min="11" max="12" width="15.625" style="3" customWidth="1"/>
    <col min="13" max="13" width="33.625" style="4" customWidth="1"/>
    <col min="14" max="16384" width="9" style="3"/>
  </cols>
  <sheetData>
    <row r="1" spans="1:13" ht="24.95" customHeight="1">
      <c r="A1" s="57" t="s">
        <v>368</v>
      </c>
      <c r="B1" s="58"/>
      <c r="C1" s="58"/>
      <c r="D1" s="58"/>
      <c r="E1" s="58"/>
      <c r="F1" s="59"/>
    </row>
    <row r="2" spans="1:13" ht="24.95" customHeight="1">
      <c r="M2" s="6" t="s">
        <v>0</v>
      </c>
    </row>
    <row r="3" spans="1:13" s="1" customFormat="1" ht="67.5" customHeight="1" thickBot="1">
      <c r="A3" s="7" t="s">
        <v>1</v>
      </c>
      <c r="B3" s="8" t="s">
        <v>2</v>
      </c>
      <c r="C3" s="7" t="s">
        <v>3</v>
      </c>
      <c r="D3" s="9" t="s">
        <v>4</v>
      </c>
      <c r="E3" s="10" t="s">
        <v>5</v>
      </c>
      <c r="F3" s="10" t="s">
        <v>6</v>
      </c>
      <c r="G3" s="7" t="s">
        <v>7</v>
      </c>
      <c r="H3" s="11" t="s">
        <v>8</v>
      </c>
      <c r="I3" s="7"/>
      <c r="J3" s="12"/>
      <c r="K3" s="7"/>
      <c r="L3" s="12" t="s">
        <v>9</v>
      </c>
      <c r="M3" s="13" t="s">
        <v>10</v>
      </c>
    </row>
    <row r="4" spans="1:13" ht="29.1" customHeight="1" thickTop="1">
      <c r="A4" s="14">
        <v>1</v>
      </c>
      <c r="B4" s="15">
        <v>26011851</v>
      </c>
      <c r="C4" s="16" t="s">
        <v>11</v>
      </c>
      <c r="D4" s="14" t="s">
        <v>12</v>
      </c>
      <c r="E4" s="14" t="s">
        <v>13</v>
      </c>
      <c r="F4" s="17" t="s">
        <v>14</v>
      </c>
      <c r="G4" s="14">
        <v>3</v>
      </c>
      <c r="H4" s="16">
        <v>46001</v>
      </c>
      <c r="I4" s="14"/>
      <c r="J4" s="14"/>
      <c r="K4" s="14"/>
      <c r="L4" s="14">
        <v>3000</v>
      </c>
      <c r="M4" s="18">
        <v>4902204001028</v>
      </c>
    </row>
    <row r="5" spans="1:13" ht="29.1" customHeight="1">
      <c r="A5" s="19">
        <v>2</v>
      </c>
      <c r="B5" s="20">
        <v>26010241</v>
      </c>
      <c r="C5" s="21" t="s">
        <v>15</v>
      </c>
      <c r="D5" s="19" t="s">
        <v>16</v>
      </c>
      <c r="E5" s="19" t="s">
        <v>17</v>
      </c>
      <c r="F5" s="22" t="s">
        <v>18</v>
      </c>
      <c r="G5" s="19">
        <v>10</v>
      </c>
      <c r="H5" s="21">
        <v>46002</v>
      </c>
      <c r="I5" s="19"/>
      <c r="J5" s="19"/>
      <c r="K5" s="19"/>
      <c r="L5" s="19">
        <v>3000</v>
      </c>
      <c r="M5" s="23">
        <v>4550084281711</v>
      </c>
    </row>
    <row r="6" spans="1:13" ht="29.1" customHeight="1">
      <c r="A6" s="19">
        <v>3</v>
      </c>
      <c r="B6" s="20">
        <v>26016071</v>
      </c>
      <c r="C6" s="21" t="s">
        <v>19</v>
      </c>
      <c r="D6" s="19" t="s">
        <v>20</v>
      </c>
      <c r="E6" s="19" t="s">
        <v>21</v>
      </c>
      <c r="F6" s="22" t="s">
        <v>22</v>
      </c>
      <c r="G6" s="19">
        <v>8</v>
      </c>
      <c r="H6" s="21">
        <v>46003</v>
      </c>
      <c r="I6" s="19"/>
      <c r="J6" s="19"/>
      <c r="K6" s="19"/>
      <c r="L6" s="19">
        <v>3000</v>
      </c>
      <c r="M6" s="23">
        <v>4902201427319</v>
      </c>
    </row>
    <row r="7" spans="1:13" ht="29.1" customHeight="1">
      <c r="A7" s="19">
        <v>4</v>
      </c>
      <c r="B7" s="20">
        <v>26011711</v>
      </c>
      <c r="C7" s="21" t="s">
        <v>23</v>
      </c>
      <c r="D7" s="19" t="s">
        <v>12</v>
      </c>
      <c r="E7" s="19" t="s">
        <v>24</v>
      </c>
      <c r="F7" s="22" t="s">
        <v>25</v>
      </c>
      <c r="G7" s="19">
        <v>4</v>
      </c>
      <c r="H7" s="21">
        <v>46004</v>
      </c>
      <c r="I7" s="19"/>
      <c r="J7" s="19"/>
      <c r="K7" s="19"/>
      <c r="L7" s="19">
        <v>3000</v>
      </c>
      <c r="M7" s="23">
        <v>4550283005330</v>
      </c>
    </row>
    <row r="8" spans="1:13" ht="29.1" customHeight="1">
      <c r="A8" s="19">
        <v>5</v>
      </c>
      <c r="B8" s="20">
        <v>26025011</v>
      </c>
      <c r="C8" s="21" t="s">
        <v>26</v>
      </c>
      <c r="D8" s="19" t="s">
        <v>12</v>
      </c>
      <c r="E8" s="19" t="s">
        <v>27</v>
      </c>
      <c r="F8" s="22" t="s">
        <v>28</v>
      </c>
      <c r="G8" s="19">
        <v>4</v>
      </c>
      <c r="H8" s="21">
        <v>46005</v>
      </c>
      <c r="I8" s="19"/>
      <c r="J8" s="19"/>
      <c r="K8" s="19"/>
      <c r="L8" s="19">
        <v>3000</v>
      </c>
      <c r="M8" s="23">
        <v>4550084997407</v>
      </c>
    </row>
    <row r="9" spans="1:13" ht="29.1" customHeight="1">
      <c r="A9" s="19">
        <v>6</v>
      </c>
      <c r="B9" s="20">
        <v>26020011</v>
      </c>
      <c r="C9" s="21" t="s">
        <v>29</v>
      </c>
      <c r="D9" s="19" t="s">
        <v>12</v>
      </c>
      <c r="E9" s="19" t="s">
        <v>30</v>
      </c>
      <c r="F9" s="22" t="s">
        <v>31</v>
      </c>
      <c r="G9" s="19">
        <v>4</v>
      </c>
      <c r="H9" s="21">
        <v>46006</v>
      </c>
      <c r="I9" s="19"/>
      <c r="J9" s="19"/>
      <c r="K9" s="19"/>
      <c r="L9" s="19">
        <v>3000</v>
      </c>
      <c r="M9" s="23">
        <v>4550084997339</v>
      </c>
    </row>
    <row r="10" spans="1:13" ht="29.1" customHeight="1">
      <c r="A10" s="19">
        <v>7</v>
      </c>
      <c r="B10" s="20">
        <v>26011351</v>
      </c>
      <c r="C10" s="21" t="s">
        <v>32</v>
      </c>
      <c r="D10" s="19" t="s">
        <v>12</v>
      </c>
      <c r="E10" s="19" t="s">
        <v>33</v>
      </c>
      <c r="F10" s="22" t="s">
        <v>34</v>
      </c>
      <c r="G10" s="19">
        <v>4</v>
      </c>
      <c r="H10" s="21">
        <v>46007</v>
      </c>
      <c r="I10" s="19"/>
      <c r="J10" s="19"/>
      <c r="K10" s="19"/>
      <c r="L10" s="19">
        <v>3000</v>
      </c>
      <c r="M10" s="23">
        <v>4549813495338</v>
      </c>
    </row>
    <row r="11" spans="1:13" ht="29.1" customHeight="1">
      <c r="A11" s="19">
        <v>8</v>
      </c>
      <c r="B11" s="20">
        <v>26010001</v>
      </c>
      <c r="C11" s="21" t="s">
        <v>35</v>
      </c>
      <c r="D11" s="19" t="s">
        <v>16</v>
      </c>
      <c r="E11" s="19" t="s">
        <v>36</v>
      </c>
      <c r="F11" s="22" t="s">
        <v>37</v>
      </c>
      <c r="G11" s="19">
        <v>12</v>
      </c>
      <c r="H11" s="21">
        <v>46008</v>
      </c>
      <c r="I11" s="19"/>
      <c r="J11" s="19"/>
      <c r="K11" s="19"/>
      <c r="L11" s="19">
        <v>2000</v>
      </c>
      <c r="M11" s="23">
        <v>4972330104283</v>
      </c>
    </row>
    <row r="12" spans="1:13" ht="29.1" customHeight="1">
      <c r="A12" s="19">
        <v>9</v>
      </c>
      <c r="B12" s="20">
        <v>26010371</v>
      </c>
      <c r="C12" s="21" t="s">
        <v>38</v>
      </c>
      <c r="D12" s="19" t="s">
        <v>16</v>
      </c>
      <c r="E12" s="19" t="s">
        <v>39</v>
      </c>
      <c r="F12" s="22" t="s">
        <v>37</v>
      </c>
      <c r="G12" s="19">
        <v>10</v>
      </c>
      <c r="H12" s="21">
        <v>46009</v>
      </c>
      <c r="I12" s="19"/>
      <c r="J12" s="19"/>
      <c r="K12" s="19"/>
      <c r="L12" s="19">
        <v>3000</v>
      </c>
      <c r="M12" s="23">
        <v>4972330104290</v>
      </c>
    </row>
    <row r="13" spans="1:13" ht="29.1" customHeight="1">
      <c r="A13" s="19">
        <v>10</v>
      </c>
      <c r="B13" s="20">
        <v>26011331</v>
      </c>
      <c r="C13" s="21" t="s">
        <v>40</v>
      </c>
      <c r="D13" s="19" t="s">
        <v>20</v>
      </c>
      <c r="E13" s="19" t="s">
        <v>41</v>
      </c>
      <c r="F13" s="22" t="s">
        <v>42</v>
      </c>
      <c r="G13" s="19">
        <v>10</v>
      </c>
      <c r="H13" s="21">
        <v>46010</v>
      </c>
      <c r="I13" s="19"/>
      <c r="J13" s="19"/>
      <c r="K13" s="19"/>
      <c r="L13" s="19">
        <v>3000</v>
      </c>
      <c r="M13" s="23">
        <v>4560373538150</v>
      </c>
    </row>
    <row r="14" spans="1:13" ht="29.1" customHeight="1">
      <c r="A14" s="19">
        <v>11</v>
      </c>
      <c r="B14" s="20">
        <v>26024501</v>
      </c>
      <c r="C14" s="21" t="s">
        <v>43</v>
      </c>
      <c r="D14" s="19" t="s">
        <v>44</v>
      </c>
      <c r="E14" s="19" t="s">
        <v>45</v>
      </c>
      <c r="F14" s="22" t="s">
        <v>46</v>
      </c>
      <c r="G14" s="19">
        <v>10</v>
      </c>
      <c r="H14" s="21">
        <v>46011</v>
      </c>
      <c r="I14" s="19"/>
      <c r="J14" s="19"/>
      <c r="K14" s="19"/>
      <c r="L14" s="19">
        <v>3000</v>
      </c>
      <c r="M14" s="23">
        <v>4902560268271</v>
      </c>
    </row>
    <row r="15" spans="1:13" ht="29.1" customHeight="1">
      <c r="A15" s="19">
        <v>12</v>
      </c>
      <c r="B15" s="20">
        <v>26014221</v>
      </c>
      <c r="C15" s="21" t="s">
        <v>47</v>
      </c>
      <c r="D15" s="19" t="s">
        <v>48</v>
      </c>
      <c r="E15" s="19" t="s">
        <v>49</v>
      </c>
      <c r="F15" s="22" t="s">
        <v>50</v>
      </c>
      <c r="G15" s="19">
        <v>7</v>
      </c>
      <c r="H15" s="21">
        <v>46012</v>
      </c>
      <c r="I15" s="19"/>
      <c r="J15" s="19"/>
      <c r="K15" s="19"/>
      <c r="L15" s="19">
        <v>3000</v>
      </c>
      <c r="M15" s="23">
        <v>4550084992266</v>
      </c>
    </row>
    <row r="16" spans="1:13" ht="29.1" customHeight="1">
      <c r="A16" s="19">
        <v>13</v>
      </c>
      <c r="B16" s="20">
        <v>26023311</v>
      </c>
      <c r="C16" s="21" t="s">
        <v>51</v>
      </c>
      <c r="D16" s="19" t="s">
        <v>48</v>
      </c>
      <c r="E16" s="19" t="s">
        <v>52</v>
      </c>
      <c r="F16" s="22" t="s">
        <v>53</v>
      </c>
      <c r="G16" s="19">
        <v>5</v>
      </c>
      <c r="H16" s="21">
        <v>46013</v>
      </c>
      <c r="I16" s="19"/>
      <c r="J16" s="19"/>
      <c r="K16" s="19"/>
      <c r="L16" s="19">
        <v>3000</v>
      </c>
      <c r="M16" s="23">
        <v>4902380430131</v>
      </c>
    </row>
    <row r="17" spans="1:13" ht="29.1" customHeight="1">
      <c r="A17" s="19">
        <v>14</v>
      </c>
      <c r="B17" s="20">
        <v>26014251</v>
      </c>
      <c r="C17" s="21" t="s">
        <v>54</v>
      </c>
      <c r="D17" s="19" t="s">
        <v>48</v>
      </c>
      <c r="E17" s="19" t="s">
        <v>55</v>
      </c>
      <c r="F17" s="22" t="s">
        <v>56</v>
      </c>
      <c r="G17" s="19">
        <v>8</v>
      </c>
      <c r="H17" s="21">
        <v>46014</v>
      </c>
      <c r="I17" s="19"/>
      <c r="J17" s="19"/>
      <c r="K17" s="19"/>
      <c r="L17" s="19">
        <v>3000</v>
      </c>
      <c r="M17" s="23">
        <v>4550084992280</v>
      </c>
    </row>
    <row r="18" spans="1:13" ht="29.1" customHeight="1" thickBot="1">
      <c r="A18" s="24">
        <v>15</v>
      </c>
      <c r="B18" s="25">
        <v>26013311</v>
      </c>
      <c r="C18" s="26" t="s">
        <v>57</v>
      </c>
      <c r="D18" s="24" t="s">
        <v>48</v>
      </c>
      <c r="E18" s="24" t="s">
        <v>58</v>
      </c>
      <c r="F18" s="27" t="s">
        <v>59</v>
      </c>
      <c r="G18" s="24">
        <v>7</v>
      </c>
      <c r="H18" s="26">
        <v>46015</v>
      </c>
      <c r="I18" s="24"/>
      <c r="J18" s="24"/>
      <c r="K18" s="24"/>
      <c r="L18" s="24">
        <v>3000</v>
      </c>
      <c r="M18" s="28">
        <v>4902380430148</v>
      </c>
    </row>
    <row r="19" spans="1:13" ht="29.1" customHeight="1" thickTop="1">
      <c r="A19" s="29">
        <v>16</v>
      </c>
      <c r="B19" s="30">
        <v>26024531</v>
      </c>
      <c r="C19" s="29" t="s">
        <v>60</v>
      </c>
      <c r="D19" s="29" t="s">
        <v>16</v>
      </c>
      <c r="E19" s="29" t="s">
        <v>61</v>
      </c>
      <c r="F19" s="31" t="s">
        <v>18</v>
      </c>
      <c r="G19" s="29">
        <v>12</v>
      </c>
      <c r="H19" s="32" t="s">
        <v>62</v>
      </c>
      <c r="I19" s="29"/>
      <c r="J19" s="29" t="s">
        <v>63</v>
      </c>
      <c r="K19" s="29"/>
      <c r="L19" s="29">
        <v>2000</v>
      </c>
      <c r="M19" s="33">
        <v>4550084281728</v>
      </c>
    </row>
    <row r="20" spans="1:13" ht="29.1" customHeight="1">
      <c r="A20" s="19">
        <v>17</v>
      </c>
      <c r="B20" s="20">
        <v>26010151</v>
      </c>
      <c r="C20" s="29" t="s">
        <v>60</v>
      </c>
      <c r="D20" s="19" t="s">
        <v>16</v>
      </c>
      <c r="E20" s="19" t="s">
        <v>64</v>
      </c>
      <c r="F20" s="22" t="s">
        <v>65</v>
      </c>
      <c r="G20" s="19">
        <v>10</v>
      </c>
      <c r="H20" s="21" t="s">
        <v>63</v>
      </c>
      <c r="I20" s="19"/>
      <c r="J20" s="29" t="s">
        <v>63</v>
      </c>
      <c r="K20" s="19"/>
      <c r="L20" s="19">
        <v>3000</v>
      </c>
      <c r="M20" s="23">
        <v>4972328141375</v>
      </c>
    </row>
    <row r="21" spans="1:13" ht="29.1" customHeight="1">
      <c r="A21" s="19">
        <v>18</v>
      </c>
      <c r="B21" s="20">
        <v>26010161</v>
      </c>
      <c r="C21" s="29" t="s">
        <v>66</v>
      </c>
      <c r="D21" s="19" t="s">
        <v>16</v>
      </c>
      <c r="E21" s="19" t="s">
        <v>67</v>
      </c>
      <c r="F21" s="22" t="s">
        <v>65</v>
      </c>
      <c r="G21" s="19">
        <v>6</v>
      </c>
      <c r="H21" s="21" t="s">
        <v>63</v>
      </c>
      <c r="I21" s="19"/>
      <c r="J21" s="29" t="s">
        <v>68</v>
      </c>
      <c r="K21" s="19"/>
      <c r="L21" s="19">
        <v>5000</v>
      </c>
      <c r="M21" s="23">
        <v>4972328141573</v>
      </c>
    </row>
    <row r="22" spans="1:13" ht="29.1" customHeight="1">
      <c r="A22" s="19">
        <v>19</v>
      </c>
      <c r="B22" s="20">
        <v>26010391</v>
      </c>
      <c r="C22" s="29" t="s">
        <v>60</v>
      </c>
      <c r="D22" s="19" t="s">
        <v>16</v>
      </c>
      <c r="E22" s="19" t="s">
        <v>69</v>
      </c>
      <c r="F22" s="22" t="s">
        <v>70</v>
      </c>
      <c r="G22" s="19">
        <v>10</v>
      </c>
      <c r="H22" s="21" t="s">
        <v>60</v>
      </c>
      <c r="I22" s="19"/>
      <c r="J22" s="29" t="s">
        <v>60</v>
      </c>
      <c r="K22" s="19"/>
      <c r="L22" s="19">
        <v>3000</v>
      </c>
      <c r="M22" s="23">
        <v>4580283002657</v>
      </c>
    </row>
    <row r="23" spans="1:13" ht="29.1" customHeight="1">
      <c r="A23" s="19">
        <v>20</v>
      </c>
      <c r="B23" s="20">
        <v>26010361</v>
      </c>
      <c r="C23" s="29" t="s">
        <v>63</v>
      </c>
      <c r="D23" s="19" t="s">
        <v>16</v>
      </c>
      <c r="E23" s="19" t="s">
        <v>71</v>
      </c>
      <c r="F23" s="22" t="s">
        <v>72</v>
      </c>
      <c r="G23" s="19">
        <v>6</v>
      </c>
      <c r="H23" s="21" t="s">
        <v>73</v>
      </c>
      <c r="I23" s="19"/>
      <c r="J23" s="29" t="s">
        <v>74</v>
      </c>
      <c r="K23" s="19"/>
      <c r="L23" s="19">
        <v>5000</v>
      </c>
      <c r="M23" s="23">
        <v>4972328050035</v>
      </c>
    </row>
    <row r="24" spans="1:13" ht="29.1" customHeight="1">
      <c r="A24" s="19">
        <v>21</v>
      </c>
      <c r="B24" s="20">
        <v>26010471</v>
      </c>
      <c r="C24" s="29" t="s">
        <v>73</v>
      </c>
      <c r="D24" s="19" t="s">
        <v>16</v>
      </c>
      <c r="E24" s="19" t="s">
        <v>75</v>
      </c>
      <c r="F24" s="22" t="s">
        <v>76</v>
      </c>
      <c r="G24" s="19">
        <v>6</v>
      </c>
      <c r="H24" s="21" t="s">
        <v>77</v>
      </c>
      <c r="I24" s="19"/>
      <c r="J24" s="29" t="s">
        <v>78</v>
      </c>
      <c r="K24" s="19"/>
      <c r="L24" s="19">
        <v>3000</v>
      </c>
      <c r="M24" s="23">
        <v>4938753334157</v>
      </c>
    </row>
    <row r="25" spans="1:13" ht="29.1" customHeight="1">
      <c r="A25" s="19">
        <v>22</v>
      </c>
      <c r="B25" s="20">
        <v>26010421</v>
      </c>
      <c r="C25" s="29" t="s">
        <v>79</v>
      </c>
      <c r="D25" s="19" t="s">
        <v>16</v>
      </c>
      <c r="E25" s="19" t="s">
        <v>80</v>
      </c>
      <c r="F25" s="22" t="s">
        <v>81</v>
      </c>
      <c r="G25" s="19">
        <v>6</v>
      </c>
      <c r="H25" s="21" t="s">
        <v>77</v>
      </c>
      <c r="I25" s="19"/>
      <c r="J25" s="29" t="s">
        <v>82</v>
      </c>
      <c r="K25" s="19"/>
      <c r="L25" s="19">
        <v>3000</v>
      </c>
      <c r="M25" s="23">
        <v>4907093023212</v>
      </c>
    </row>
    <row r="26" spans="1:13" ht="29.1" customHeight="1">
      <c r="A26" s="19">
        <v>23</v>
      </c>
      <c r="B26" s="20">
        <v>26012161</v>
      </c>
      <c r="C26" s="29" t="s">
        <v>62</v>
      </c>
      <c r="D26" s="19" t="s">
        <v>83</v>
      </c>
      <c r="E26" s="19" t="s">
        <v>84</v>
      </c>
      <c r="F26" s="22" t="s">
        <v>85</v>
      </c>
      <c r="G26" s="19">
        <v>10</v>
      </c>
      <c r="H26" s="21" t="s">
        <v>62</v>
      </c>
      <c r="I26" s="19"/>
      <c r="J26" s="29" t="s">
        <v>73</v>
      </c>
      <c r="K26" s="19"/>
      <c r="L26" s="19">
        <v>2000</v>
      </c>
      <c r="M26" s="23">
        <v>4550084996998</v>
      </c>
    </row>
    <row r="27" spans="1:13" ht="29.1" customHeight="1">
      <c r="A27" s="19">
        <v>24</v>
      </c>
      <c r="B27" s="20">
        <v>26019041</v>
      </c>
      <c r="C27" s="29" t="s">
        <v>73</v>
      </c>
      <c r="D27" s="19" t="s">
        <v>83</v>
      </c>
      <c r="E27" s="19" t="s">
        <v>86</v>
      </c>
      <c r="F27" s="22" t="s">
        <v>87</v>
      </c>
      <c r="G27" s="19">
        <v>10</v>
      </c>
      <c r="H27" s="21" t="s">
        <v>73</v>
      </c>
      <c r="I27" s="19"/>
      <c r="J27" s="29" t="s">
        <v>73</v>
      </c>
      <c r="K27" s="19"/>
      <c r="L27" s="19">
        <v>2000</v>
      </c>
      <c r="M27" s="23">
        <v>4520075009334</v>
      </c>
    </row>
    <row r="28" spans="1:13" ht="29.1" customHeight="1">
      <c r="A28" s="19">
        <v>25</v>
      </c>
      <c r="B28" s="20">
        <v>26012181</v>
      </c>
      <c r="C28" s="29" t="s">
        <v>73</v>
      </c>
      <c r="D28" s="19" t="s">
        <v>83</v>
      </c>
      <c r="E28" s="19" t="s">
        <v>88</v>
      </c>
      <c r="F28" s="22" t="s">
        <v>89</v>
      </c>
      <c r="G28" s="19">
        <v>7</v>
      </c>
      <c r="H28" s="21" t="s">
        <v>73</v>
      </c>
      <c r="I28" s="19"/>
      <c r="J28" s="29" t="s">
        <v>73</v>
      </c>
      <c r="K28" s="19"/>
      <c r="L28" s="19">
        <v>3000</v>
      </c>
      <c r="M28" s="23">
        <v>4988524226242</v>
      </c>
    </row>
    <row r="29" spans="1:13" ht="29.1" customHeight="1">
      <c r="A29" s="19">
        <v>26</v>
      </c>
      <c r="B29" s="20">
        <v>26012621</v>
      </c>
      <c r="C29" s="29" t="s">
        <v>73</v>
      </c>
      <c r="D29" s="19" t="s">
        <v>83</v>
      </c>
      <c r="E29" s="19" t="s">
        <v>90</v>
      </c>
      <c r="F29" s="22" t="s">
        <v>91</v>
      </c>
      <c r="G29" s="19">
        <v>7</v>
      </c>
      <c r="H29" s="21" t="s">
        <v>73</v>
      </c>
      <c r="I29" s="19"/>
      <c r="J29" s="29" t="s">
        <v>73</v>
      </c>
      <c r="K29" s="19"/>
      <c r="L29" s="19">
        <v>3000</v>
      </c>
      <c r="M29" s="23">
        <v>4520075009518</v>
      </c>
    </row>
    <row r="30" spans="1:13" ht="29.1" customHeight="1">
      <c r="A30" s="19">
        <v>27</v>
      </c>
      <c r="B30" s="20">
        <v>26024271</v>
      </c>
      <c r="C30" s="29" t="s">
        <v>73</v>
      </c>
      <c r="D30" s="19" t="s">
        <v>92</v>
      </c>
      <c r="E30" s="19" t="s">
        <v>93</v>
      </c>
      <c r="F30" s="22" t="s">
        <v>94</v>
      </c>
      <c r="G30" s="19">
        <v>10</v>
      </c>
      <c r="H30" s="21" t="s">
        <v>73</v>
      </c>
      <c r="I30" s="19"/>
      <c r="J30" s="29" t="s">
        <v>73</v>
      </c>
      <c r="K30" s="19"/>
      <c r="L30" s="19">
        <v>2000</v>
      </c>
      <c r="M30" s="23">
        <v>4995207181217</v>
      </c>
    </row>
    <row r="31" spans="1:13" ht="29.1" customHeight="1">
      <c r="A31" s="19">
        <v>28</v>
      </c>
      <c r="B31" s="20">
        <v>26012361</v>
      </c>
      <c r="C31" s="29" t="s">
        <v>73</v>
      </c>
      <c r="D31" s="19" t="s">
        <v>92</v>
      </c>
      <c r="E31" s="19" t="s">
        <v>95</v>
      </c>
      <c r="F31" s="22" t="s">
        <v>94</v>
      </c>
      <c r="G31" s="19">
        <v>8</v>
      </c>
      <c r="H31" s="21" t="s">
        <v>73</v>
      </c>
      <c r="I31" s="19"/>
      <c r="J31" s="29" t="s">
        <v>73</v>
      </c>
      <c r="K31" s="19"/>
      <c r="L31" s="19">
        <v>3000</v>
      </c>
      <c r="M31" s="23">
        <v>4995207181224</v>
      </c>
    </row>
    <row r="32" spans="1:13" ht="29.1" customHeight="1">
      <c r="A32" s="19">
        <v>29</v>
      </c>
      <c r="B32" s="20">
        <v>26012041</v>
      </c>
      <c r="C32" s="29" t="s">
        <v>73</v>
      </c>
      <c r="D32" s="19" t="s">
        <v>92</v>
      </c>
      <c r="E32" s="19" t="s">
        <v>96</v>
      </c>
      <c r="F32" s="22" t="s">
        <v>97</v>
      </c>
      <c r="G32" s="19">
        <v>8</v>
      </c>
      <c r="H32" s="21" t="s">
        <v>73</v>
      </c>
      <c r="I32" s="19"/>
      <c r="J32" s="29" t="s">
        <v>73</v>
      </c>
      <c r="K32" s="19"/>
      <c r="L32" s="19">
        <v>2000</v>
      </c>
      <c r="M32" s="23">
        <v>4901818572719</v>
      </c>
    </row>
    <row r="33" spans="1:13" ht="29.1" customHeight="1">
      <c r="A33" s="19">
        <v>30</v>
      </c>
      <c r="B33" s="20">
        <v>26023071</v>
      </c>
      <c r="C33" s="29" t="s">
        <v>73</v>
      </c>
      <c r="D33" s="19" t="s">
        <v>92</v>
      </c>
      <c r="E33" s="19" t="s">
        <v>98</v>
      </c>
      <c r="F33" s="22" t="s">
        <v>99</v>
      </c>
      <c r="G33" s="19">
        <v>8</v>
      </c>
      <c r="H33" s="21" t="s">
        <v>73</v>
      </c>
      <c r="I33" s="19"/>
      <c r="J33" s="29" t="s">
        <v>73</v>
      </c>
      <c r="K33" s="19"/>
      <c r="L33" s="19">
        <v>3000</v>
      </c>
      <c r="M33" s="23">
        <v>4520075009358</v>
      </c>
    </row>
    <row r="34" spans="1:13" ht="29.1" customHeight="1">
      <c r="A34" s="19">
        <v>31</v>
      </c>
      <c r="B34" s="20">
        <v>26011121</v>
      </c>
      <c r="C34" s="29" t="s">
        <v>73</v>
      </c>
      <c r="D34" s="19" t="s">
        <v>92</v>
      </c>
      <c r="E34" s="19" t="s">
        <v>100</v>
      </c>
      <c r="F34" s="22" t="s">
        <v>101</v>
      </c>
      <c r="G34" s="19">
        <v>6</v>
      </c>
      <c r="H34" s="21" t="s">
        <v>73</v>
      </c>
      <c r="I34" s="19"/>
      <c r="J34" s="29" t="s">
        <v>73</v>
      </c>
      <c r="K34" s="19"/>
      <c r="L34" s="19">
        <v>3000</v>
      </c>
      <c r="M34" s="23">
        <v>4988524226228</v>
      </c>
    </row>
    <row r="35" spans="1:13" ht="29.1" customHeight="1">
      <c r="A35" s="19">
        <v>32</v>
      </c>
      <c r="B35" s="20">
        <v>26025021</v>
      </c>
      <c r="C35" s="29" t="s">
        <v>73</v>
      </c>
      <c r="D35" s="19" t="s">
        <v>92</v>
      </c>
      <c r="E35" s="19" t="s">
        <v>102</v>
      </c>
      <c r="F35" s="22" t="s">
        <v>103</v>
      </c>
      <c r="G35" s="19">
        <v>5</v>
      </c>
      <c r="H35" s="21" t="s">
        <v>73</v>
      </c>
      <c r="I35" s="19"/>
      <c r="J35" s="29" t="s">
        <v>73</v>
      </c>
      <c r="K35" s="19"/>
      <c r="L35" s="19">
        <v>2500</v>
      </c>
      <c r="M35" s="23">
        <v>4550283028407</v>
      </c>
    </row>
    <row r="36" spans="1:13" ht="29.1" customHeight="1">
      <c r="A36" s="19">
        <v>33</v>
      </c>
      <c r="B36" s="20">
        <v>26017651</v>
      </c>
      <c r="C36" s="29" t="s">
        <v>73</v>
      </c>
      <c r="D36" s="19" t="s">
        <v>92</v>
      </c>
      <c r="E36" s="19" t="s">
        <v>104</v>
      </c>
      <c r="F36" s="22" t="s">
        <v>105</v>
      </c>
      <c r="G36" s="19">
        <v>5</v>
      </c>
      <c r="H36" s="21" t="s">
        <v>73</v>
      </c>
      <c r="I36" s="19"/>
      <c r="J36" s="29" t="s">
        <v>73</v>
      </c>
      <c r="K36" s="19"/>
      <c r="L36" s="19">
        <v>3000</v>
      </c>
      <c r="M36" s="23">
        <v>4550084996905</v>
      </c>
    </row>
    <row r="37" spans="1:13" ht="29.1" customHeight="1">
      <c r="A37" s="19">
        <v>34</v>
      </c>
      <c r="B37" s="20">
        <v>26011001</v>
      </c>
      <c r="C37" s="29" t="s">
        <v>73</v>
      </c>
      <c r="D37" s="19" t="s">
        <v>12</v>
      </c>
      <c r="E37" s="19" t="s">
        <v>106</v>
      </c>
      <c r="F37" s="22" t="s">
        <v>25</v>
      </c>
      <c r="G37" s="19">
        <v>6</v>
      </c>
      <c r="H37" s="21" t="s">
        <v>73</v>
      </c>
      <c r="I37" s="19"/>
      <c r="J37" s="29" t="s">
        <v>73</v>
      </c>
      <c r="K37" s="19"/>
      <c r="L37" s="19">
        <v>2000</v>
      </c>
      <c r="M37" s="23">
        <v>4550283005316</v>
      </c>
    </row>
    <row r="38" spans="1:13" ht="29.1" customHeight="1">
      <c r="A38" s="19">
        <v>35</v>
      </c>
      <c r="B38" s="20">
        <v>26025031</v>
      </c>
      <c r="C38" s="29" t="s">
        <v>73</v>
      </c>
      <c r="D38" s="19" t="s">
        <v>12</v>
      </c>
      <c r="E38" s="19" t="s">
        <v>107</v>
      </c>
      <c r="F38" s="22" t="s">
        <v>108</v>
      </c>
      <c r="G38" s="19">
        <v>5</v>
      </c>
      <c r="H38" s="21" t="s">
        <v>73</v>
      </c>
      <c r="I38" s="19"/>
      <c r="J38" s="29" t="s">
        <v>73</v>
      </c>
      <c r="K38" s="19"/>
      <c r="L38" s="19">
        <v>2000</v>
      </c>
      <c r="M38" s="23">
        <v>4550084997025</v>
      </c>
    </row>
    <row r="39" spans="1:13" ht="29.1" customHeight="1">
      <c r="A39" s="19">
        <v>36</v>
      </c>
      <c r="B39" s="20">
        <v>26025041</v>
      </c>
      <c r="C39" s="29" t="s">
        <v>73</v>
      </c>
      <c r="D39" s="19" t="s">
        <v>12</v>
      </c>
      <c r="E39" s="19" t="s">
        <v>109</v>
      </c>
      <c r="F39" s="22" t="s">
        <v>110</v>
      </c>
      <c r="G39" s="19">
        <v>6</v>
      </c>
      <c r="H39" s="21" t="s">
        <v>73</v>
      </c>
      <c r="I39" s="19"/>
      <c r="J39" s="29" t="s">
        <v>73</v>
      </c>
      <c r="K39" s="19"/>
      <c r="L39" s="19">
        <v>3000</v>
      </c>
      <c r="M39" s="23">
        <v>4550084997179</v>
      </c>
    </row>
    <row r="40" spans="1:13" ht="29.1" customHeight="1">
      <c r="A40" s="19">
        <v>37</v>
      </c>
      <c r="B40" s="20">
        <v>26013131</v>
      </c>
      <c r="C40" s="29" t="s">
        <v>73</v>
      </c>
      <c r="D40" s="19" t="s">
        <v>12</v>
      </c>
      <c r="E40" s="19" t="s">
        <v>111</v>
      </c>
      <c r="F40" s="22" t="s">
        <v>112</v>
      </c>
      <c r="G40" s="19">
        <v>4</v>
      </c>
      <c r="H40" s="21" t="s">
        <v>73</v>
      </c>
      <c r="I40" s="19"/>
      <c r="J40" s="29" t="s">
        <v>73</v>
      </c>
      <c r="K40" s="19"/>
      <c r="L40" s="19">
        <v>2000</v>
      </c>
      <c r="M40" s="23">
        <v>4901340210523</v>
      </c>
    </row>
    <row r="41" spans="1:13" ht="29.1" customHeight="1">
      <c r="A41" s="19">
        <v>38</v>
      </c>
      <c r="B41" s="20">
        <v>26011781</v>
      </c>
      <c r="C41" s="29" t="s">
        <v>73</v>
      </c>
      <c r="D41" s="19" t="s">
        <v>12</v>
      </c>
      <c r="E41" s="19" t="s">
        <v>113</v>
      </c>
      <c r="F41" s="22" t="s">
        <v>112</v>
      </c>
      <c r="G41" s="19">
        <v>4</v>
      </c>
      <c r="H41" s="21" t="s">
        <v>73</v>
      </c>
      <c r="I41" s="19"/>
      <c r="J41" s="29" t="s">
        <v>73</v>
      </c>
      <c r="K41" s="19"/>
      <c r="L41" s="19">
        <v>3000</v>
      </c>
      <c r="M41" s="23">
        <v>4901340210721</v>
      </c>
    </row>
    <row r="42" spans="1:13" ht="29.1" customHeight="1">
      <c r="A42" s="19">
        <v>39</v>
      </c>
      <c r="B42" s="20">
        <v>26025051</v>
      </c>
      <c r="C42" s="29" t="s">
        <v>73</v>
      </c>
      <c r="D42" s="19" t="s">
        <v>12</v>
      </c>
      <c r="E42" s="19" t="s">
        <v>114</v>
      </c>
      <c r="F42" s="22" t="s">
        <v>112</v>
      </c>
      <c r="G42" s="19">
        <v>3</v>
      </c>
      <c r="H42" s="21" t="s">
        <v>73</v>
      </c>
      <c r="I42" s="19"/>
      <c r="J42" s="29" t="s">
        <v>73</v>
      </c>
      <c r="K42" s="19"/>
      <c r="L42" s="19">
        <v>3000</v>
      </c>
      <c r="M42" s="23">
        <v>4901340233829</v>
      </c>
    </row>
    <row r="43" spans="1:13" ht="29.1" customHeight="1">
      <c r="A43" s="19">
        <v>40</v>
      </c>
      <c r="B43" s="20">
        <v>26024111</v>
      </c>
      <c r="C43" s="29" t="s">
        <v>73</v>
      </c>
      <c r="D43" s="19" t="s">
        <v>12</v>
      </c>
      <c r="E43" s="19" t="s">
        <v>115</v>
      </c>
      <c r="F43" s="22" t="s">
        <v>116</v>
      </c>
      <c r="G43" s="19">
        <v>4</v>
      </c>
      <c r="H43" s="21" t="s">
        <v>73</v>
      </c>
      <c r="I43" s="19"/>
      <c r="J43" s="29" t="s">
        <v>73</v>
      </c>
      <c r="K43" s="19"/>
      <c r="L43" s="19">
        <v>2000</v>
      </c>
      <c r="M43" s="23">
        <v>4901340211025</v>
      </c>
    </row>
    <row r="44" spans="1:13" ht="29.1" customHeight="1">
      <c r="A44" s="19">
        <v>41</v>
      </c>
      <c r="B44" s="20">
        <v>26011231</v>
      </c>
      <c r="C44" s="29" t="s">
        <v>73</v>
      </c>
      <c r="D44" s="19" t="s">
        <v>12</v>
      </c>
      <c r="E44" s="19" t="s">
        <v>117</v>
      </c>
      <c r="F44" s="22" t="s">
        <v>116</v>
      </c>
      <c r="G44" s="19">
        <v>3</v>
      </c>
      <c r="H44" s="21" t="s">
        <v>73</v>
      </c>
      <c r="I44" s="19"/>
      <c r="J44" s="29" t="s">
        <v>73</v>
      </c>
      <c r="K44" s="19"/>
      <c r="L44" s="19">
        <v>3000</v>
      </c>
      <c r="M44" s="23">
        <v>4901340211124</v>
      </c>
    </row>
    <row r="45" spans="1:13" ht="29.1" customHeight="1">
      <c r="A45" s="19">
        <v>42</v>
      </c>
      <c r="B45" s="20">
        <v>26011991</v>
      </c>
      <c r="C45" s="29" t="s">
        <v>73</v>
      </c>
      <c r="D45" s="19" t="s">
        <v>12</v>
      </c>
      <c r="E45" s="19" t="s">
        <v>118</v>
      </c>
      <c r="F45" s="22" t="s">
        <v>119</v>
      </c>
      <c r="G45" s="19">
        <v>4</v>
      </c>
      <c r="H45" s="21" t="s">
        <v>73</v>
      </c>
      <c r="I45" s="19"/>
      <c r="J45" s="29" t="s">
        <v>73</v>
      </c>
      <c r="K45" s="19"/>
      <c r="L45" s="19">
        <v>2000</v>
      </c>
      <c r="M45" s="23">
        <v>4901340200227</v>
      </c>
    </row>
    <row r="46" spans="1:13" ht="29.1" customHeight="1">
      <c r="A46" s="19">
        <v>43</v>
      </c>
      <c r="B46" s="20">
        <v>26017681</v>
      </c>
      <c r="C46" s="29" t="s">
        <v>73</v>
      </c>
      <c r="D46" s="19" t="s">
        <v>12</v>
      </c>
      <c r="E46" s="19" t="s">
        <v>120</v>
      </c>
      <c r="F46" s="22" t="s">
        <v>119</v>
      </c>
      <c r="G46" s="19">
        <v>4</v>
      </c>
      <c r="H46" s="21" t="s">
        <v>73</v>
      </c>
      <c r="I46" s="19"/>
      <c r="J46" s="29" t="s">
        <v>73</v>
      </c>
      <c r="K46" s="19"/>
      <c r="L46" s="19">
        <v>3000</v>
      </c>
      <c r="M46" s="23">
        <v>4901340200425</v>
      </c>
    </row>
    <row r="47" spans="1:13" ht="29.1" customHeight="1">
      <c r="A47" s="19">
        <v>44</v>
      </c>
      <c r="B47" s="20">
        <v>26025061</v>
      </c>
      <c r="C47" s="29" t="s">
        <v>73</v>
      </c>
      <c r="D47" s="19" t="s">
        <v>12</v>
      </c>
      <c r="E47" s="19" t="s">
        <v>121</v>
      </c>
      <c r="F47" s="22" t="s">
        <v>122</v>
      </c>
      <c r="G47" s="19">
        <v>4</v>
      </c>
      <c r="H47" s="21" t="s">
        <v>73</v>
      </c>
      <c r="I47" s="19"/>
      <c r="J47" s="29" t="s">
        <v>73</v>
      </c>
      <c r="K47" s="19"/>
      <c r="L47" s="19">
        <v>3000</v>
      </c>
      <c r="M47" s="23">
        <v>4901306022900</v>
      </c>
    </row>
    <row r="48" spans="1:13" ht="29.1" customHeight="1">
      <c r="A48" s="19">
        <v>45</v>
      </c>
      <c r="B48" s="20">
        <v>26025071</v>
      </c>
      <c r="C48" s="29" t="s">
        <v>73</v>
      </c>
      <c r="D48" s="19" t="s">
        <v>12</v>
      </c>
      <c r="E48" s="19" t="s">
        <v>123</v>
      </c>
      <c r="F48" s="22" t="s">
        <v>124</v>
      </c>
      <c r="G48" s="19">
        <v>4</v>
      </c>
      <c r="H48" s="21" t="s">
        <v>73</v>
      </c>
      <c r="I48" s="19"/>
      <c r="J48" s="29" t="s">
        <v>73</v>
      </c>
      <c r="K48" s="19"/>
      <c r="L48" s="19">
        <v>3000</v>
      </c>
      <c r="M48" s="23">
        <v>4901306072738</v>
      </c>
    </row>
    <row r="49" spans="1:13" ht="29.1" customHeight="1">
      <c r="A49" s="19">
        <v>46</v>
      </c>
      <c r="B49" s="20">
        <v>26017661</v>
      </c>
      <c r="C49" s="29" t="s">
        <v>73</v>
      </c>
      <c r="D49" s="19" t="s">
        <v>12</v>
      </c>
      <c r="E49" s="19" t="s">
        <v>125</v>
      </c>
      <c r="F49" s="22" t="s">
        <v>14</v>
      </c>
      <c r="G49" s="19">
        <v>5</v>
      </c>
      <c r="H49" s="21" t="s">
        <v>73</v>
      </c>
      <c r="I49" s="19"/>
      <c r="J49" s="29" t="s">
        <v>73</v>
      </c>
      <c r="K49" s="19"/>
      <c r="L49" s="19">
        <v>2000</v>
      </c>
      <c r="M49" s="23">
        <v>4902204001011</v>
      </c>
    </row>
    <row r="50" spans="1:13" ht="29.1" customHeight="1">
      <c r="A50" s="19">
        <v>47</v>
      </c>
      <c r="B50" s="20">
        <v>26014011</v>
      </c>
      <c r="C50" s="29" t="s">
        <v>73</v>
      </c>
      <c r="D50" s="19" t="s">
        <v>20</v>
      </c>
      <c r="E50" s="19" t="s">
        <v>126</v>
      </c>
      <c r="F50" s="22" t="s">
        <v>127</v>
      </c>
      <c r="G50" s="19">
        <v>6</v>
      </c>
      <c r="H50" s="21" t="s">
        <v>73</v>
      </c>
      <c r="I50" s="19"/>
      <c r="J50" s="29" t="s">
        <v>73</v>
      </c>
      <c r="K50" s="19"/>
      <c r="L50" s="19">
        <v>2000</v>
      </c>
      <c r="M50" s="23">
        <v>4902201427340</v>
      </c>
    </row>
    <row r="51" spans="1:13" ht="29.1" customHeight="1">
      <c r="A51" s="19">
        <v>48</v>
      </c>
      <c r="B51" s="20">
        <v>26025081</v>
      </c>
      <c r="C51" s="29" t="s">
        <v>73</v>
      </c>
      <c r="D51" s="19" t="s">
        <v>20</v>
      </c>
      <c r="E51" s="19" t="s">
        <v>128</v>
      </c>
      <c r="F51" s="22" t="s">
        <v>129</v>
      </c>
      <c r="G51" s="19">
        <v>6</v>
      </c>
      <c r="H51" s="21" t="s">
        <v>73</v>
      </c>
      <c r="I51" s="19"/>
      <c r="J51" s="29" t="s">
        <v>73</v>
      </c>
      <c r="K51" s="19"/>
      <c r="L51" s="19">
        <v>3000</v>
      </c>
      <c r="M51" s="23">
        <v>4901111409118</v>
      </c>
    </row>
    <row r="52" spans="1:13" ht="29.1" customHeight="1">
      <c r="A52" s="19">
        <v>49</v>
      </c>
      <c r="B52" s="20">
        <v>26016161</v>
      </c>
      <c r="C52" s="29" t="s">
        <v>73</v>
      </c>
      <c r="D52" s="19" t="s">
        <v>20</v>
      </c>
      <c r="E52" s="19" t="s">
        <v>130</v>
      </c>
      <c r="F52" s="22" t="s">
        <v>131</v>
      </c>
      <c r="G52" s="19">
        <v>12</v>
      </c>
      <c r="H52" s="21" t="s">
        <v>73</v>
      </c>
      <c r="I52" s="19"/>
      <c r="J52" s="29" t="s">
        <v>73</v>
      </c>
      <c r="K52" s="19"/>
      <c r="L52" s="19">
        <v>2000</v>
      </c>
      <c r="M52" s="23">
        <v>4550084673486</v>
      </c>
    </row>
    <row r="53" spans="1:13" ht="29.1" customHeight="1">
      <c r="A53" s="19">
        <v>50</v>
      </c>
      <c r="B53" s="20">
        <v>26030001</v>
      </c>
      <c r="C53" s="29" t="s">
        <v>73</v>
      </c>
      <c r="D53" s="19" t="s">
        <v>20</v>
      </c>
      <c r="E53" s="19" t="s">
        <v>132</v>
      </c>
      <c r="F53" s="22" t="s">
        <v>131</v>
      </c>
      <c r="G53" s="19">
        <v>8</v>
      </c>
      <c r="H53" s="21" t="s">
        <v>73</v>
      </c>
      <c r="I53" s="19"/>
      <c r="J53" s="29" t="s">
        <v>73</v>
      </c>
      <c r="K53" s="19"/>
      <c r="L53" s="19">
        <v>3000</v>
      </c>
      <c r="M53" s="23">
        <v>4550084673493</v>
      </c>
    </row>
    <row r="54" spans="1:13" ht="29.1" customHeight="1">
      <c r="A54" s="19">
        <v>51</v>
      </c>
      <c r="B54" s="20">
        <v>26016091</v>
      </c>
      <c r="C54" s="29" t="s">
        <v>73</v>
      </c>
      <c r="D54" s="19" t="s">
        <v>20</v>
      </c>
      <c r="E54" s="19" t="s">
        <v>133</v>
      </c>
      <c r="F54" s="22" t="s">
        <v>22</v>
      </c>
      <c r="G54" s="19">
        <v>6</v>
      </c>
      <c r="H54" s="21" t="s">
        <v>73</v>
      </c>
      <c r="I54" s="19"/>
      <c r="J54" s="29" t="s">
        <v>73</v>
      </c>
      <c r="K54" s="19"/>
      <c r="L54" s="19">
        <v>5000</v>
      </c>
      <c r="M54" s="23">
        <v>4902201427326</v>
      </c>
    </row>
    <row r="55" spans="1:13" ht="29.1" customHeight="1">
      <c r="A55" s="19">
        <v>52</v>
      </c>
      <c r="B55" s="20">
        <v>26023321</v>
      </c>
      <c r="C55" s="29" t="s">
        <v>73</v>
      </c>
      <c r="D55" s="19" t="s">
        <v>20</v>
      </c>
      <c r="E55" s="19" t="s">
        <v>134</v>
      </c>
      <c r="F55" s="22" t="s">
        <v>135</v>
      </c>
      <c r="G55" s="19">
        <v>6</v>
      </c>
      <c r="H55" s="21" t="s">
        <v>73</v>
      </c>
      <c r="I55" s="19"/>
      <c r="J55" s="29" t="s">
        <v>73</v>
      </c>
      <c r="K55" s="19"/>
      <c r="L55" s="19">
        <v>3000</v>
      </c>
      <c r="M55" s="23">
        <v>4901201128349</v>
      </c>
    </row>
    <row r="56" spans="1:13" ht="29.1" customHeight="1">
      <c r="A56" s="19">
        <v>53</v>
      </c>
      <c r="B56" s="20">
        <v>26050411</v>
      </c>
      <c r="C56" s="29" t="s">
        <v>73</v>
      </c>
      <c r="D56" s="19" t="s">
        <v>136</v>
      </c>
      <c r="E56" s="19" t="s">
        <v>137</v>
      </c>
      <c r="F56" s="22" t="s">
        <v>138</v>
      </c>
      <c r="G56" s="19">
        <v>5</v>
      </c>
      <c r="H56" s="21" t="s">
        <v>73</v>
      </c>
      <c r="I56" s="19"/>
      <c r="J56" s="29" t="s">
        <v>73</v>
      </c>
      <c r="K56" s="19"/>
      <c r="L56" s="19">
        <v>3000</v>
      </c>
      <c r="M56" s="23">
        <v>4550084646022</v>
      </c>
    </row>
    <row r="57" spans="1:13" ht="29.1" customHeight="1">
      <c r="A57" s="19">
        <v>54</v>
      </c>
      <c r="B57" s="20">
        <v>26030141</v>
      </c>
      <c r="C57" s="29" t="s">
        <v>73</v>
      </c>
      <c r="D57" s="19" t="s">
        <v>136</v>
      </c>
      <c r="E57" s="19" t="s">
        <v>139</v>
      </c>
      <c r="F57" s="22" t="s">
        <v>140</v>
      </c>
      <c r="G57" s="19">
        <v>3</v>
      </c>
      <c r="H57" s="21" t="s">
        <v>73</v>
      </c>
      <c r="I57" s="19"/>
      <c r="J57" s="29" t="s">
        <v>73</v>
      </c>
      <c r="K57" s="19"/>
      <c r="L57" s="19">
        <v>5000</v>
      </c>
      <c r="M57" s="23">
        <v>4550084971933</v>
      </c>
    </row>
    <row r="58" spans="1:13" ht="29.1" customHeight="1">
      <c r="A58" s="19">
        <v>55</v>
      </c>
      <c r="B58" s="20">
        <v>26014401</v>
      </c>
      <c r="C58" s="29" t="s">
        <v>73</v>
      </c>
      <c r="D58" s="19" t="s">
        <v>48</v>
      </c>
      <c r="E58" s="19" t="s">
        <v>141</v>
      </c>
      <c r="F58" s="22" t="s">
        <v>53</v>
      </c>
      <c r="G58" s="19">
        <v>6</v>
      </c>
      <c r="H58" s="21" t="s">
        <v>73</v>
      </c>
      <c r="I58" s="19"/>
      <c r="J58" s="29" t="s">
        <v>73</v>
      </c>
      <c r="K58" s="19"/>
      <c r="L58" s="19">
        <v>1500</v>
      </c>
      <c r="M58" s="23">
        <v>4902380430117</v>
      </c>
    </row>
    <row r="59" spans="1:13" ht="29.1" customHeight="1">
      <c r="A59" s="19">
        <v>56</v>
      </c>
      <c r="B59" s="20">
        <v>26013141</v>
      </c>
      <c r="C59" s="29" t="s">
        <v>73</v>
      </c>
      <c r="D59" s="19" t="s">
        <v>48</v>
      </c>
      <c r="E59" s="19" t="s">
        <v>142</v>
      </c>
      <c r="F59" s="22" t="s">
        <v>143</v>
      </c>
      <c r="G59" s="19">
        <v>6</v>
      </c>
      <c r="H59" s="21" t="s">
        <v>73</v>
      </c>
      <c r="I59" s="19"/>
      <c r="J59" s="29" t="s">
        <v>73</v>
      </c>
      <c r="K59" s="19"/>
      <c r="L59" s="19">
        <v>2000</v>
      </c>
      <c r="M59" s="23">
        <v>4902380430094</v>
      </c>
    </row>
    <row r="60" spans="1:13" ht="29.1" customHeight="1">
      <c r="A60" s="19">
        <v>57</v>
      </c>
      <c r="B60" s="20">
        <v>26013151</v>
      </c>
      <c r="C60" s="29" t="s">
        <v>73</v>
      </c>
      <c r="D60" s="19" t="s">
        <v>48</v>
      </c>
      <c r="E60" s="19" t="s">
        <v>144</v>
      </c>
      <c r="F60" s="22" t="s">
        <v>143</v>
      </c>
      <c r="G60" s="19">
        <v>6</v>
      </c>
      <c r="H60" s="21" t="s">
        <v>73</v>
      </c>
      <c r="I60" s="19"/>
      <c r="J60" s="29" t="s">
        <v>73</v>
      </c>
      <c r="K60" s="19"/>
      <c r="L60" s="19">
        <v>3000</v>
      </c>
      <c r="M60" s="23">
        <v>4902380430100</v>
      </c>
    </row>
    <row r="61" spans="1:13" ht="29.1" customHeight="1">
      <c r="A61" s="19">
        <v>58</v>
      </c>
      <c r="B61" s="20">
        <v>26013091</v>
      </c>
      <c r="C61" s="29" t="s">
        <v>73</v>
      </c>
      <c r="D61" s="19" t="s">
        <v>48</v>
      </c>
      <c r="E61" s="19" t="s">
        <v>145</v>
      </c>
      <c r="F61" s="22" t="s">
        <v>146</v>
      </c>
      <c r="G61" s="19">
        <v>6</v>
      </c>
      <c r="H61" s="21" t="s">
        <v>73</v>
      </c>
      <c r="I61" s="19"/>
      <c r="J61" s="29" t="s">
        <v>73</v>
      </c>
      <c r="K61" s="19"/>
      <c r="L61" s="19">
        <v>3000</v>
      </c>
      <c r="M61" s="23">
        <v>4550084663357</v>
      </c>
    </row>
    <row r="62" spans="1:13" ht="29.1" customHeight="1">
      <c r="A62" s="19">
        <v>59</v>
      </c>
      <c r="B62" s="20">
        <v>26025091</v>
      </c>
      <c r="C62" s="29" t="s">
        <v>73</v>
      </c>
      <c r="D62" s="19" t="s">
        <v>48</v>
      </c>
      <c r="E62" s="19" t="s">
        <v>147</v>
      </c>
      <c r="F62" s="22" t="s">
        <v>148</v>
      </c>
      <c r="G62" s="19">
        <v>5</v>
      </c>
      <c r="H62" s="21" t="s">
        <v>73</v>
      </c>
      <c r="I62" s="19"/>
      <c r="J62" s="29" t="s">
        <v>73</v>
      </c>
      <c r="K62" s="19"/>
      <c r="L62" s="19">
        <v>5000</v>
      </c>
      <c r="M62" s="23">
        <v>4550084997261</v>
      </c>
    </row>
    <row r="63" spans="1:13" ht="29.1" customHeight="1">
      <c r="A63" s="19">
        <v>60</v>
      </c>
      <c r="B63" s="20">
        <v>26025101</v>
      </c>
      <c r="C63" s="29" t="s">
        <v>73</v>
      </c>
      <c r="D63" s="19" t="s">
        <v>48</v>
      </c>
      <c r="E63" s="19" t="s">
        <v>149</v>
      </c>
      <c r="F63" s="22" t="s">
        <v>150</v>
      </c>
      <c r="G63" s="19">
        <v>6</v>
      </c>
      <c r="H63" s="21" t="s">
        <v>73</v>
      </c>
      <c r="I63" s="19"/>
      <c r="J63" s="29" t="s">
        <v>73</v>
      </c>
      <c r="K63" s="19"/>
      <c r="L63" s="19">
        <v>3000</v>
      </c>
      <c r="M63" s="23">
        <v>4550283040119</v>
      </c>
    </row>
    <row r="64" spans="1:13" ht="29.1" customHeight="1">
      <c r="A64" s="19">
        <v>61</v>
      </c>
      <c r="B64" s="20">
        <v>26017701</v>
      </c>
      <c r="C64" s="29" t="s">
        <v>73</v>
      </c>
      <c r="D64" s="19" t="s">
        <v>48</v>
      </c>
      <c r="E64" s="19" t="s">
        <v>151</v>
      </c>
      <c r="F64" s="22" t="s">
        <v>152</v>
      </c>
      <c r="G64" s="19">
        <v>5</v>
      </c>
      <c r="H64" s="21" t="s">
        <v>73</v>
      </c>
      <c r="I64" s="19"/>
      <c r="J64" s="29" t="s">
        <v>73</v>
      </c>
      <c r="K64" s="19"/>
      <c r="L64" s="19">
        <v>3000</v>
      </c>
      <c r="M64" s="23">
        <v>4901111363731</v>
      </c>
    </row>
    <row r="65" spans="1:13" ht="29.1" customHeight="1">
      <c r="A65" s="19">
        <v>62</v>
      </c>
      <c r="B65" s="20">
        <v>26013411</v>
      </c>
      <c r="C65" s="29" t="s">
        <v>73</v>
      </c>
      <c r="D65" s="19" t="s">
        <v>48</v>
      </c>
      <c r="E65" s="19" t="s">
        <v>153</v>
      </c>
      <c r="F65" s="22" t="s">
        <v>154</v>
      </c>
      <c r="G65" s="19">
        <v>4</v>
      </c>
      <c r="H65" s="21" t="s">
        <v>73</v>
      </c>
      <c r="I65" s="19"/>
      <c r="J65" s="29" t="s">
        <v>73</v>
      </c>
      <c r="K65" s="19"/>
      <c r="L65" s="19">
        <v>3000</v>
      </c>
      <c r="M65" s="23">
        <v>4901111331983</v>
      </c>
    </row>
    <row r="66" spans="1:13" ht="29.1" customHeight="1">
      <c r="A66" s="19">
        <v>63</v>
      </c>
      <c r="B66" s="20">
        <v>26013161</v>
      </c>
      <c r="C66" s="29" t="s">
        <v>73</v>
      </c>
      <c r="D66" s="19" t="s">
        <v>48</v>
      </c>
      <c r="E66" s="19" t="s">
        <v>155</v>
      </c>
      <c r="F66" s="22" t="s">
        <v>156</v>
      </c>
      <c r="G66" s="19">
        <v>6</v>
      </c>
      <c r="H66" s="21" t="s">
        <v>73</v>
      </c>
      <c r="I66" s="19"/>
      <c r="J66" s="29" t="s">
        <v>73</v>
      </c>
      <c r="K66" s="19"/>
      <c r="L66" s="19">
        <v>2000</v>
      </c>
      <c r="M66" s="23">
        <v>4901111362949</v>
      </c>
    </row>
    <row r="67" spans="1:13" ht="29.1" customHeight="1">
      <c r="A67" s="19">
        <v>64</v>
      </c>
      <c r="B67" s="20">
        <v>26013321</v>
      </c>
      <c r="C67" s="29" t="s">
        <v>73</v>
      </c>
      <c r="D67" s="19" t="s">
        <v>48</v>
      </c>
      <c r="E67" s="19" t="s">
        <v>157</v>
      </c>
      <c r="F67" s="22" t="s">
        <v>158</v>
      </c>
      <c r="G67" s="19">
        <v>5</v>
      </c>
      <c r="H67" s="21" t="s">
        <v>73</v>
      </c>
      <c r="I67" s="19"/>
      <c r="J67" s="29" t="s">
        <v>73</v>
      </c>
      <c r="K67" s="19"/>
      <c r="L67" s="19">
        <v>3000</v>
      </c>
      <c r="M67" s="23">
        <v>4901111398214</v>
      </c>
    </row>
    <row r="68" spans="1:13" ht="29.1" customHeight="1">
      <c r="A68" s="19">
        <v>65</v>
      </c>
      <c r="B68" s="20">
        <v>26018011</v>
      </c>
      <c r="C68" s="29" t="s">
        <v>73</v>
      </c>
      <c r="D68" s="19" t="s">
        <v>48</v>
      </c>
      <c r="E68" s="19" t="s">
        <v>159</v>
      </c>
      <c r="F68" s="22" t="s">
        <v>160</v>
      </c>
      <c r="G68" s="19">
        <v>5</v>
      </c>
      <c r="H68" s="21" t="s">
        <v>73</v>
      </c>
      <c r="I68" s="19"/>
      <c r="J68" s="29" t="s">
        <v>73</v>
      </c>
      <c r="K68" s="19"/>
      <c r="L68" s="19">
        <v>3000</v>
      </c>
      <c r="M68" s="23">
        <v>4902380426295</v>
      </c>
    </row>
    <row r="69" spans="1:13" ht="29.1" customHeight="1">
      <c r="A69" s="19">
        <v>66</v>
      </c>
      <c r="B69" s="20">
        <v>26025111</v>
      </c>
      <c r="C69" s="29" t="s">
        <v>73</v>
      </c>
      <c r="D69" s="19" t="s">
        <v>48</v>
      </c>
      <c r="E69" s="19" t="s">
        <v>161</v>
      </c>
      <c r="F69" s="22" t="s">
        <v>162</v>
      </c>
      <c r="G69" s="19">
        <v>3</v>
      </c>
      <c r="H69" s="21" t="s">
        <v>73</v>
      </c>
      <c r="I69" s="19"/>
      <c r="J69" s="29" t="s">
        <v>73</v>
      </c>
      <c r="K69" s="19"/>
      <c r="L69" s="19">
        <v>2800</v>
      </c>
      <c r="M69" s="23">
        <v>4901515125249</v>
      </c>
    </row>
    <row r="70" spans="1:13" ht="29.1" customHeight="1">
      <c r="A70" s="19">
        <v>67</v>
      </c>
      <c r="B70" s="20">
        <v>26013171</v>
      </c>
      <c r="C70" s="29" t="s">
        <v>73</v>
      </c>
      <c r="D70" s="19" t="s">
        <v>48</v>
      </c>
      <c r="E70" s="19" t="s">
        <v>163</v>
      </c>
      <c r="F70" s="22" t="s">
        <v>162</v>
      </c>
      <c r="G70" s="19">
        <v>3</v>
      </c>
      <c r="H70" s="21" t="s">
        <v>73</v>
      </c>
      <c r="I70" s="19"/>
      <c r="J70" s="29" t="s">
        <v>73</v>
      </c>
      <c r="K70" s="19"/>
      <c r="L70" s="19">
        <v>3000</v>
      </c>
      <c r="M70" s="23">
        <v>4901515004117</v>
      </c>
    </row>
    <row r="71" spans="1:13" ht="29.1" customHeight="1">
      <c r="A71" s="19">
        <v>68</v>
      </c>
      <c r="B71" s="20">
        <v>26025121</v>
      </c>
      <c r="C71" s="29" t="s">
        <v>73</v>
      </c>
      <c r="D71" s="19" t="s">
        <v>44</v>
      </c>
      <c r="E71" s="19" t="s">
        <v>164</v>
      </c>
      <c r="F71" s="22" t="s">
        <v>165</v>
      </c>
      <c r="G71" s="19">
        <v>8</v>
      </c>
      <c r="H71" s="21" t="s">
        <v>73</v>
      </c>
      <c r="I71" s="19"/>
      <c r="J71" s="29" t="s">
        <v>73</v>
      </c>
      <c r="K71" s="19"/>
      <c r="L71" s="19">
        <v>5000</v>
      </c>
      <c r="M71" s="23">
        <v>4550084997223</v>
      </c>
    </row>
    <row r="72" spans="1:13" ht="29.1" customHeight="1">
      <c r="A72" s="19">
        <v>69</v>
      </c>
      <c r="B72" s="20">
        <v>26025131</v>
      </c>
      <c r="C72" s="29" t="s">
        <v>73</v>
      </c>
      <c r="D72" s="19" t="s">
        <v>44</v>
      </c>
      <c r="E72" s="19" t="s">
        <v>166</v>
      </c>
      <c r="F72" s="22" t="s">
        <v>167</v>
      </c>
      <c r="G72" s="19">
        <v>8</v>
      </c>
      <c r="H72" s="21" t="s">
        <v>73</v>
      </c>
      <c r="I72" s="19"/>
      <c r="J72" s="29" t="s">
        <v>73</v>
      </c>
      <c r="K72" s="19"/>
      <c r="L72" s="19">
        <v>6000</v>
      </c>
      <c r="M72" s="23">
        <v>4550084997087</v>
      </c>
    </row>
    <row r="73" spans="1:13" ht="29.1" customHeight="1">
      <c r="A73" s="19">
        <v>70</v>
      </c>
      <c r="B73" s="20">
        <v>26025141</v>
      </c>
      <c r="C73" s="29" t="s">
        <v>73</v>
      </c>
      <c r="D73" s="19" t="s">
        <v>168</v>
      </c>
      <c r="E73" s="19" t="s">
        <v>169</v>
      </c>
      <c r="F73" s="22" t="s">
        <v>170</v>
      </c>
      <c r="G73" s="19">
        <v>6</v>
      </c>
      <c r="H73" s="21" t="s">
        <v>73</v>
      </c>
      <c r="I73" s="19"/>
      <c r="J73" s="29" t="s">
        <v>73</v>
      </c>
      <c r="K73" s="19"/>
      <c r="L73" s="19">
        <v>7000</v>
      </c>
      <c r="M73" s="23">
        <v>4550084997162</v>
      </c>
    </row>
    <row r="74" spans="1:13" ht="29.1" customHeight="1">
      <c r="A74" s="19">
        <v>71</v>
      </c>
      <c r="B74" s="20">
        <v>26023561</v>
      </c>
      <c r="C74" s="29" t="s">
        <v>73</v>
      </c>
      <c r="D74" s="19" t="s">
        <v>44</v>
      </c>
      <c r="E74" s="19" t="s">
        <v>171</v>
      </c>
      <c r="F74" s="22" t="s">
        <v>172</v>
      </c>
      <c r="G74" s="19">
        <v>4</v>
      </c>
      <c r="H74" s="21" t="s">
        <v>73</v>
      </c>
      <c r="I74" s="19"/>
      <c r="J74" s="29" t="s">
        <v>73</v>
      </c>
      <c r="K74" s="19"/>
      <c r="L74" s="19">
        <v>3000</v>
      </c>
      <c r="M74" s="23">
        <v>4902560267762</v>
      </c>
    </row>
    <row r="75" spans="1:13" ht="29.1" customHeight="1">
      <c r="A75" s="19">
        <v>72</v>
      </c>
      <c r="B75" s="20">
        <v>26023551</v>
      </c>
      <c r="C75" s="29" t="s">
        <v>73</v>
      </c>
      <c r="D75" s="19" t="s">
        <v>173</v>
      </c>
      <c r="E75" s="19" t="s">
        <v>174</v>
      </c>
      <c r="F75" s="22" t="s">
        <v>175</v>
      </c>
      <c r="G75" s="19">
        <v>10</v>
      </c>
      <c r="H75" s="21" t="s">
        <v>73</v>
      </c>
      <c r="I75" s="19"/>
      <c r="J75" s="29" t="s">
        <v>73</v>
      </c>
      <c r="K75" s="19"/>
      <c r="L75" s="19">
        <v>3000</v>
      </c>
      <c r="M75" s="23">
        <v>4550084992303</v>
      </c>
    </row>
    <row r="76" spans="1:13" ht="29.1" customHeight="1">
      <c r="A76" s="19">
        <v>73</v>
      </c>
      <c r="B76" s="20">
        <v>26025151</v>
      </c>
      <c r="C76" s="29" t="s">
        <v>73</v>
      </c>
      <c r="D76" s="19" t="s">
        <v>173</v>
      </c>
      <c r="E76" s="19" t="s">
        <v>176</v>
      </c>
      <c r="F76" s="22" t="s">
        <v>177</v>
      </c>
      <c r="G76" s="19">
        <v>5</v>
      </c>
      <c r="H76" s="21" t="s">
        <v>73</v>
      </c>
      <c r="I76" s="19"/>
      <c r="J76" s="29" t="s">
        <v>73</v>
      </c>
      <c r="K76" s="19"/>
      <c r="L76" s="19">
        <v>5000</v>
      </c>
      <c r="M76" s="23">
        <v>4550084997209</v>
      </c>
    </row>
    <row r="77" spans="1:13" ht="29.1" customHeight="1">
      <c r="A77" s="19">
        <v>74</v>
      </c>
      <c r="B77" s="20">
        <v>26025161</v>
      </c>
      <c r="C77" s="29" t="s">
        <v>73</v>
      </c>
      <c r="D77" s="19" t="s">
        <v>173</v>
      </c>
      <c r="E77" s="19" t="s">
        <v>178</v>
      </c>
      <c r="F77" s="22" t="s">
        <v>179</v>
      </c>
      <c r="G77" s="19">
        <v>7</v>
      </c>
      <c r="H77" s="21" t="s">
        <v>73</v>
      </c>
      <c r="I77" s="19"/>
      <c r="J77" s="29" t="s">
        <v>73</v>
      </c>
      <c r="K77" s="19"/>
      <c r="L77" s="19">
        <v>5000</v>
      </c>
      <c r="M77" s="23">
        <v>4550283125069</v>
      </c>
    </row>
    <row r="78" spans="1:13" ht="29.1" customHeight="1">
      <c r="A78" s="19">
        <v>75</v>
      </c>
      <c r="B78" s="20">
        <v>26025171</v>
      </c>
      <c r="C78" s="29" t="s">
        <v>73</v>
      </c>
      <c r="D78" s="19" t="s">
        <v>168</v>
      </c>
      <c r="E78" s="19" t="s">
        <v>180</v>
      </c>
      <c r="F78" s="22" t="s">
        <v>181</v>
      </c>
      <c r="G78" s="19">
        <v>8</v>
      </c>
      <c r="H78" s="21" t="s">
        <v>73</v>
      </c>
      <c r="I78" s="19"/>
      <c r="J78" s="29" t="s">
        <v>73</v>
      </c>
      <c r="K78" s="19"/>
      <c r="L78" s="19">
        <v>2000</v>
      </c>
      <c r="M78" s="23">
        <v>4901271046352</v>
      </c>
    </row>
    <row r="79" spans="1:13" ht="29.1" customHeight="1">
      <c r="A79" s="19">
        <v>76</v>
      </c>
      <c r="B79" s="20">
        <v>26022371</v>
      </c>
      <c r="C79" s="29" t="s">
        <v>73</v>
      </c>
      <c r="D79" s="19" t="s">
        <v>168</v>
      </c>
      <c r="E79" s="19" t="s">
        <v>182</v>
      </c>
      <c r="F79" s="22" t="s">
        <v>183</v>
      </c>
      <c r="G79" s="19">
        <v>8</v>
      </c>
      <c r="H79" s="21" t="s">
        <v>73</v>
      </c>
      <c r="I79" s="19"/>
      <c r="J79" s="29" t="s">
        <v>73</v>
      </c>
      <c r="K79" s="19"/>
      <c r="L79" s="19">
        <v>3000</v>
      </c>
      <c r="M79" s="23">
        <v>4550084997124</v>
      </c>
    </row>
    <row r="80" spans="1:13" ht="29.1" customHeight="1">
      <c r="A80" s="19">
        <v>77</v>
      </c>
      <c r="B80" s="20">
        <v>26025181</v>
      </c>
      <c r="C80" s="29" t="s">
        <v>73</v>
      </c>
      <c r="D80" s="19" t="s">
        <v>168</v>
      </c>
      <c r="E80" s="19" t="s">
        <v>184</v>
      </c>
      <c r="F80" s="22" t="s">
        <v>185</v>
      </c>
      <c r="G80" s="19">
        <v>6</v>
      </c>
      <c r="H80" s="21" t="s">
        <v>73</v>
      </c>
      <c r="I80" s="19"/>
      <c r="J80" s="29" t="s">
        <v>73</v>
      </c>
      <c r="K80" s="19"/>
      <c r="L80" s="19">
        <v>5000</v>
      </c>
      <c r="M80" s="23">
        <v>4550084992327</v>
      </c>
    </row>
    <row r="81" spans="1:13" ht="29.1" customHeight="1">
      <c r="A81" s="19">
        <v>78</v>
      </c>
      <c r="B81" s="20">
        <v>26017421</v>
      </c>
      <c r="C81" s="29" t="s">
        <v>73</v>
      </c>
      <c r="D81" s="19" t="s">
        <v>186</v>
      </c>
      <c r="E81" s="19" t="s">
        <v>187</v>
      </c>
      <c r="F81" s="22" t="s">
        <v>188</v>
      </c>
      <c r="G81" s="19">
        <v>10</v>
      </c>
      <c r="H81" s="21" t="s">
        <v>73</v>
      </c>
      <c r="I81" s="19"/>
      <c r="J81" s="29" t="s">
        <v>73</v>
      </c>
      <c r="K81" s="19"/>
      <c r="L81" s="19">
        <v>2000</v>
      </c>
      <c r="M81" s="23">
        <v>4952409012336</v>
      </c>
    </row>
    <row r="82" spans="1:13" ht="29.1" customHeight="1">
      <c r="A82" s="19">
        <v>79</v>
      </c>
      <c r="B82" s="20">
        <v>26011611</v>
      </c>
      <c r="C82" s="29" t="s">
        <v>73</v>
      </c>
      <c r="D82" s="19" t="s">
        <v>186</v>
      </c>
      <c r="E82" s="19" t="s">
        <v>189</v>
      </c>
      <c r="F82" s="22" t="s">
        <v>190</v>
      </c>
      <c r="G82" s="19">
        <v>10</v>
      </c>
      <c r="H82" s="21" t="s">
        <v>73</v>
      </c>
      <c r="I82" s="19"/>
      <c r="J82" s="29" t="s">
        <v>73</v>
      </c>
      <c r="K82" s="19"/>
      <c r="L82" s="19">
        <v>3000</v>
      </c>
      <c r="M82" s="23">
        <v>4907241020186</v>
      </c>
    </row>
    <row r="83" spans="1:13" ht="29.1" customHeight="1">
      <c r="A83" s="19">
        <v>80</v>
      </c>
      <c r="B83" s="20">
        <v>26017521</v>
      </c>
      <c r="C83" s="29" t="s">
        <v>73</v>
      </c>
      <c r="D83" s="19" t="s">
        <v>92</v>
      </c>
      <c r="E83" s="19" t="s">
        <v>191</v>
      </c>
      <c r="F83" s="22" t="s">
        <v>192</v>
      </c>
      <c r="G83" s="19">
        <v>10</v>
      </c>
      <c r="H83" s="21" t="s">
        <v>73</v>
      </c>
      <c r="I83" s="19"/>
      <c r="J83" s="29" t="s">
        <v>73</v>
      </c>
      <c r="K83" s="19"/>
      <c r="L83" s="19" t="s">
        <v>193</v>
      </c>
      <c r="M83" s="23">
        <v>4962278103547</v>
      </c>
    </row>
    <row r="84" spans="1:13" ht="29.1" customHeight="1">
      <c r="A84" s="19">
        <v>81</v>
      </c>
      <c r="B84" s="20">
        <v>26017511</v>
      </c>
      <c r="C84" s="29" t="s">
        <v>73</v>
      </c>
      <c r="D84" s="19" t="s">
        <v>83</v>
      </c>
      <c r="E84" s="19" t="s">
        <v>194</v>
      </c>
      <c r="F84" s="22" t="s">
        <v>195</v>
      </c>
      <c r="G84" s="19">
        <v>10</v>
      </c>
      <c r="H84" s="21" t="s">
        <v>73</v>
      </c>
      <c r="I84" s="19"/>
      <c r="J84" s="29" t="s">
        <v>73</v>
      </c>
      <c r="K84" s="19"/>
      <c r="L84" s="19" t="s">
        <v>193</v>
      </c>
      <c r="M84" s="23">
        <v>4962278103554</v>
      </c>
    </row>
    <row r="85" spans="1:13" ht="29.1" customHeight="1">
      <c r="A85" s="19">
        <v>82</v>
      </c>
      <c r="B85" s="20">
        <v>26012821</v>
      </c>
      <c r="C85" s="29" t="s">
        <v>73</v>
      </c>
      <c r="D85" s="19" t="s">
        <v>92</v>
      </c>
      <c r="E85" s="19" t="s">
        <v>196</v>
      </c>
      <c r="F85" s="22" t="s">
        <v>197</v>
      </c>
      <c r="G85" s="19">
        <v>10</v>
      </c>
      <c r="H85" s="21" t="s">
        <v>73</v>
      </c>
      <c r="I85" s="19"/>
      <c r="J85" s="29" t="s">
        <v>73</v>
      </c>
      <c r="K85" s="19"/>
      <c r="L85" s="19">
        <v>1500</v>
      </c>
      <c r="M85" s="23">
        <v>4520075009365</v>
      </c>
    </row>
    <row r="86" spans="1:13" ht="29.1" customHeight="1">
      <c r="A86" s="19">
        <v>83</v>
      </c>
      <c r="B86" s="20">
        <v>26025191</v>
      </c>
      <c r="C86" s="29" t="s">
        <v>73</v>
      </c>
      <c r="D86" s="19" t="s">
        <v>92</v>
      </c>
      <c r="E86" s="19" t="s">
        <v>198</v>
      </c>
      <c r="F86" s="22" t="s">
        <v>199</v>
      </c>
      <c r="G86" s="19">
        <v>10</v>
      </c>
      <c r="H86" s="21" t="s">
        <v>73</v>
      </c>
      <c r="I86" s="19"/>
      <c r="J86" s="29" t="s">
        <v>73</v>
      </c>
      <c r="K86" s="19"/>
      <c r="L86" s="19">
        <v>1500</v>
      </c>
      <c r="M86" s="23">
        <v>4950248010322</v>
      </c>
    </row>
    <row r="87" spans="1:13" ht="29.1" customHeight="1">
      <c r="A87" s="19">
        <v>84</v>
      </c>
      <c r="B87" s="20">
        <v>26017141</v>
      </c>
      <c r="C87" s="29" t="s">
        <v>73</v>
      </c>
      <c r="D87" s="19" t="s">
        <v>83</v>
      </c>
      <c r="E87" s="19" t="s">
        <v>200</v>
      </c>
      <c r="F87" s="22" t="s">
        <v>201</v>
      </c>
      <c r="G87" s="19">
        <v>10</v>
      </c>
      <c r="H87" s="21" t="s">
        <v>73</v>
      </c>
      <c r="I87" s="19"/>
      <c r="J87" s="29" t="s">
        <v>73</v>
      </c>
      <c r="K87" s="19"/>
      <c r="L87" s="19">
        <v>1500</v>
      </c>
      <c r="M87" s="23">
        <v>4954420834058</v>
      </c>
    </row>
    <row r="88" spans="1:13" ht="29.1" customHeight="1">
      <c r="A88" s="19">
        <v>85</v>
      </c>
      <c r="B88" s="20">
        <v>26025201</v>
      </c>
      <c r="C88" s="29" t="s">
        <v>73</v>
      </c>
      <c r="D88" s="19" t="s">
        <v>83</v>
      </c>
      <c r="E88" s="19" t="s">
        <v>202</v>
      </c>
      <c r="F88" s="22" t="s">
        <v>203</v>
      </c>
      <c r="G88" s="19">
        <v>10</v>
      </c>
      <c r="H88" s="21" t="s">
        <v>73</v>
      </c>
      <c r="I88" s="19"/>
      <c r="J88" s="29" t="s">
        <v>73</v>
      </c>
      <c r="K88" s="19"/>
      <c r="L88" s="19">
        <v>1500</v>
      </c>
      <c r="M88" s="23">
        <v>4510656100840</v>
      </c>
    </row>
    <row r="89" spans="1:13" ht="29.1" customHeight="1">
      <c r="A89" s="19">
        <v>86</v>
      </c>
      <c r="B89" s="20">
        <v>26022541</v>
      </c>
      <c r="C89" s="29" t="s">
        <v>73</v>
      </c>
      <c r="D89" s="19" t="s">
        <v>83</v>
      </c>
      <c r="E89" s="19" t="s">
        <v>204</v>
      </c>
      <c r="F89" s="22" t="s">
        <v>205</v>
      </c>
      <c r="G89" s="19">
        <v>8</v>
      </c>
      <c r="H89" s="21" t="s">
        <v>73</v>
      </c>
      <c r="I89" s="19"/>
      <c r="J89" s="29" t="s">
        <v>73</v>
      </c>
      <c r="K89" s="19"/>
      <c r="L89" s="19">
        <v>1500</v>
      </c>
      <c r="M89" s="23">
        <v>4582147996164</v>
      </c>
    </row>
    <row r="90" spans="1:13" ht="29.1" customHeight="1">
      <c r="A90" s="19">
        <v>87</v>
      </c>
      <c r="B90" s="20">
        <v>26022531</v>
      </c>
      <c r="C90" s="29" t="s">
        <v>73</v>
      </c>
      <c r="D90" s="19" t="s">
        <v>83</v>
      </c>
      <c r="E90" s="19" t="s">
        <v>206</v>
      </c>
      <c r="F90" s="22" t="s">
        <v>207</v>
      </c>
      <c r="G90" s="19">
        <v>12</v>
      </c>
      <c r="H90" s="21" t="s">
        <v>73</v>
      </c>
      <c r="I90" s="19"/>
      <c r="J90" s="29" t="s">
        <v>73</v>
      </c>
      <c r="K90" s="19"/>
      <c r="L90" s="19">
        <v>1500</v>
      </c>
      <c r="M90" s="23">
        <v>4901961505527</v>
      </c>
    </row>
  </sheetData>
  <mergeCells count="1">
    <mergeCell ref="A1:F1"/>
  </mergeCells>
  <phoneticPr fontId="4"/>
  <pageMargins left="0.7" right="0.7" top="0.75" bottom="0.75" header="0.3" footer="0.3"/>
  <pageSetup paperSize="9" scale="2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5"/>
  <sheetViews>
    <sheetView tabSelected="1" view="pageBreakPreview" zoomScale="60" zoomScaleNormal="70" workbookViewId="0">
      <selection activeCell="K16" sqref="K16"/>
    </sheetView>
  </sheetViews>
  <sheetFormatPr defaultRowHeight="25.5"/>
  <cols>
    <col min="1" max="1" width="5.625" style="37" bestFit="1" customWidth="1"/>
    <col min="2" max="2" width="24.25" style="53" customWidth="1"/>
    <col min="3" max="3" width="23" style="54" customWidth="1"/>
    <col min="4" max="4" width="14.125" style="37" customWidth="1"/>
    <col min="5" max="5" width="83.25" style="37" customWidth="1"/>
    <col min="6" max="6" width="17.125" style="55" customWidth="1"/>
    <col min="7" max="8" width="15.625" style="37" customWidth="1"/>
    <col min="9" max="9" width="23" style="56" customWidth="1"/>
    <col min="10" max="16384" width="9" style="37"/>
  </cols>
  <sheetData>
    <row r="1" spans="1:9" ht="24" customHeight="1">
      <c r="A1" s="60" t="s">
        <v>369</v>
      </c>
      <c r="B1" s="61"/>
      <c r="C1" s="61"/>
      <c r="D1" s="61"/>
      <c r="E1" s="62"/>
      <c r="F1" s="34"/>
      <c r="G1" s="35"/>
      <c r="H1" s="35"/>
      <c r="I1" s="36"/>
    </row>
    <row r="2" spans="1:9" ht="13.5" customHeight="1">
      <c r="A2" s="38"/>
      <c r="B2" s="39"/>
      <c r="C2" s="40"/>
      <c r="D2" s="36"/>
      <c r="E2" s="41"/>
      <c r="F2" s="34"/>
      <c r="G2" s="35"/>
      <c r="H2" s="35"/>
      <c r="I2" s="36"/>
    </row>
    <row r="3" spans="1:9" s="47" customFormat="1" ht="44.25" customHeight="1">
      <c r="A3" s="42" t="s">
        <v>208</v>
      </c>
      <c r="B3" s="42" t="s">
        <v>209</v>
      </c>
      <c r="C3" s="43" t="s">
        <v>210</v>
      </c>
      <c r="D3" s="42" t="s">
        <v>211</v>
      </c>
      <c r="E3" s="42" t="s">
        <v>212</v>
      </c>
      <c r="F3" s="44"/>
      <c r="G3" s="45" t="s">
        <v>213</v>
      </c>
      <c r="H3" s="45" t="s">
        <v>214</v>
      </c>
      <c r="I3" s="46" t="s">
        <v>215</v>
      </c>
    </row>
    <row r="4" spans="1:9" ht="24.95" customHeight="1">
      <c r="A4" s="48" t="str">
        <f>"804"</f>
        <v>804</v>
      </c>
      <c r="B4" s="48" t="s">
        <v>216</v>
      </c>
      <c r="C4" s="49">
        <v>26092451</v>
      </c>
      <c r="D4" s="48" t="s">
        <v>217</v>
      </c>
      <c r="E4" s="50" t="s">
        <v>218</v>
      </c>
      <c r="F4" s="51"/>
      <c r="G4" s="51">
        <v>5000</v>
      </c>
      <c r="H4" s="51">
        <v>5400</v>
      </c>
      <c r="I4" s="52">
        <v>4972330104320</v>
      </c>
    </row>
    <row r="5" spans="1:9" ht="24.95" customHeight="1">
      <c r="A5" s="48" t="str">
        <f>"806"</f>
        <v>806</v>
      </c>
      <c r="B5" s="48" t="s">
        <v>219</v>
      </c>
      <c r="C5" s="49">
        <v>26090021</v>
      </c>
      <c r="D5" s="48" t="s">
        <v>220</v>
      </c>
      <c r="E5" s="50" t="s">
        <v>221</v>
      </c>
      <c r="F5" s="51"/>
      <c r="G5" s="51">
        <v>4000</v>
      </c>
      <c r="H5" s="51">
        <v>4320</v>
      </c>
      <c r="I5" s="52">
        <v>4972330104313</v>
      </c>
    </row>
    <row r="6" spans="1:9" ht="24.95" customHeight="1">
      <c r="A6" s="48" t="str">
        <f>"816"</f>
        <v>816</v>
      </c>
      <c r="B6" s="48" t="s">
        <v>222</v>
      </c>
      <c r="C6" s="49">
        <v>26096981</v>
      </c>
      <c r="D6" s="48" t="s">
        <v>223</v>
      </c>
      <c r="E6" s="50" t="s">
        <v>224</v>
      </c>
      <c r="F6" s="51"/>
      <c r="G6" s="51">
        <v>3200</v>
      </c>
      <c r="H6" s="51">
        <v>3456</v>
      </c>
      <c r="I6" s="52">
        <v>4550283088296</v>
      </c>
    </row>
    <row r="7" spans="1:9" ht="24.95" customHeight="1">
      <c r="A7" s="48" t="str">
        <f>"817"</f>
        <v>817</v>
      </c>
      <c r="B7" s="48" t="s">
        <v>222</v>
      </c>
      <c r="C7" s="49">
        <v>26090041</v>
      </c>
      <c r="D7" s="48" t="s">
        <v>225</v>
      </c>
      <c r="E7" s="50" t="s">
        <v>224</v>
      </c>
      <c r="F7" s="51"/>
      <c r="G7" s="51">
        <v>5000</v>
      </c>
      <c r="H7" s="51">
        <v>5400</v>
      </c>
      <c r="I7" s="52">
        <v>4550283088302</v>
      </c>
    </row>
    <row r="8" spans="1:9" ht="24.95" customHeight="1">
      <c r="A8" s="48" t="str">
        <f>"819"</f>
        <v>819</v>
      </c>
      <c r="B8" s="48" t="s">
        <v>222</v>
      </c>
      <c r="C8" s="49">
        <v>26090121</v>
      </c>
      <c r="D8" s="48" t="s">
        <v>226</v>
      </c>
      <c r="E8" s="50" t="s">
        <v>227</v>
      </c>
      <c r="F8" s="51"/>
      <c r="G8" s="51">
        <v>3000</v>
      </c>
      <c r="H8" s="51">
        <v>3240</v>
      </c>
      <c r="I8" s="52">
        <v>4550084444505</v>
      </c>
    </row>
    <row r="9" spans="1:9" ht="24.95" customHeight="1">
      <c r="A9" s="48" t="str">
        <f>"820"</f>
        <v>820</v>
      </c>
      <c r="B9" s="48" t="s">
        <v>222</v>
      </c>
      <c r="C9" s="49">
        <v>26090131</v>
      </c>
      <c r="D9" s="48" t="s">
        <v>228</v>
      </c>
      <c r="E9" s="50" t="s">
        <v>227</v>
      </c>
      <c r="F9" s="51"/>
      <c r="G9" s="51">
        <v>5000</v>
      </c>
      <c r="H9" s="51">
        <v>5400</v>
      </c>
      <c r="I9" s="52">
        <v>4550084444512</v>
      </c>
    </row>
    <row r="10" spans="1:9" ht="24.95" customHeight="1">
      <c r="A10" s="48" t="str">
        <f>"808"</f>
        <v>808</v>
      </c>
      <c r="B10" s="48" t="s">
        <v>222</v>
      </c>
      <c r="C10" s="49">
        <v>26090141</v>
      </c>
      <c r="D10" s="48" t="s">
        <v>229</v>
      </c>
      <c r="E10" s="50" t="s">
        <v>230</v>
      </c>
      <c r="F10" s="51"/>
      <c r="G10" s="51">
        <v>4500</v>
      </c>
      <c r="H10" s="51">
        <v>4860</v>
      </c>
      <c r="I10" s="52">
        <v>4550084998473</v>
      </c>
    </row>
    <row r="11" spans="1:9" ht="24.95" customHeight="1">
      <c r="A11" s="48">
        <v>843</v>
      </c>
      <c r="B11" s="48" t="s">
        <v>222</v>
      </c>
      <c r="C11" s="49">
        <v>26090161</v>
      </c>
      <c r="D11" s="48" t="s">
        <v>231</v>
      </c>
      <c r="E11" s="50" t="s">
        <v>232</v>
      </c>
      <c r="F11" s="51"/>
      <c r="G11" s="51">
        <v>3300</v>
      </c>
      <c r="H11" s="51">
        <v>3564</v>
      </c>
      <c r="I11" s="52">
        <v>4550283088401</v>
      </c>
    </row>
    <row r="12" spans="1:9" ht="24.95" customHeight="1">
      <c r="A12" s="48" t="str">
        <f>"841"</f>
        <v>841</v>
      </c>
      <c r="B12" s="48" t="s">
        <v>222</v>
      </c>
      <c r="C12" s="49">
        <v>26090181</v>
      </c>
      <c r="D12" s="48" t="s">
        <v>233</v>
      </c>
      <c r="E12" s="50" t="s">
        <v>234</v>
      </c>
      <c r="F12" s="51"/>
      <c r="G12" s="51">
        <v>3300</v>
      </c>
      <c r="H12" s="51">
        <v>3564</v>
      </c>
      <c r="I12" s="52">
        <v>4550084686097</v>
      </c>
    </row>
    <row r="13" spans="1:9" ht="24.95" customHeight="1">
      <c r="A13" s="48" t="str">
        <f>"846"</f>
        <v>846</v>
      </c>
      <c r="B13" s="48" t="s">
        <v>222</v>
      </c>
      <c r="C13" s="49">
        <v>26090191</v>
      </c>
      <c r="D13" s="48" t="s">
        <v>235</v>
      </c>
      <c r="E13" s="50" t="s">
        <v>236</v>
      </c>
      <c r="F13" s="51"/>
      <c r="G13" s="51">
        <v>3300</v>
      </c>
      <c r="H13" s="51">
        <v>3564</v>
      </c>
      <c r="I13" s="52">
        <v>4550283088340</v>
      </c>
    </row>
    <row r="14" spans="1:9" ht="24.95" customHeight="1">
      <c r="A14" s="48" t="str">
        <f>"849"</f>
        <v>849</v>
      </c>
      <c r="B14" s="48" t="s">
        <v>222</v>
      </c>
      <c r="C14" s="49">
        <v>26090311</v>
      </c>
      <c r="D14" s="48" t="s">
        <v>237</v>
      </c>
      <c r="E14" s="50" t="s">
        <v>238</v>
      </c>
      <c r="F14" s="51"/>
      <c r="G14" s="51">
        <v>3300</v>
      </c>
      <c r="H14" s="51">
        <v>3564</v>
      </c>
      <c r="I14" s="52">
        <v>4550084444413</v>
      </c>
    </row>
    <row r="15" spans="1:9" ht="24.95" customHeight="1">
      <c r="A15" s="48" t="str">
        <f>"850"</f>
        <v>850</v>
      </c>
      <c r="B15" s="48" t="s">
        <v>222</v>
      </c>
      <c r="C15" s="49">
        <v>26090321</v>
      </c>
      <c r="D15" s="48" t="s">
        <v>239</v>
      </c>
      <c r="E15" s="50" t="s">
        <v>240</v>
      </c>
      <c r="F15" s="51"/>
      <c r="G15" s="51">
        <v>3300</v>
      </c>
      <c r="H15" s="51">
        <v>3564</v>
      </c>
      <c r="I15" s="52">
        <v>4550084444369</v>
      </c>
    </row>
    <row r="16" spans="1:9" ht="24.95" customHeight="1">
      <c r="A16" s="48" t="str">
        <f>"869"</f>
        <v>869</v>
      </c>
      <c r="B16" s="48" t="s">
        <v>222</v>
      </c>
      <c r="C16" s="49">
        <v>26090331</v>
      </c>
      <c r="D16" s="48" t="s">
        <v>241</v>
      </c>
      <c r="E16" s="50" t="s">
        <v>242</v>
      </c>
      <c r="F16" s="51"/>
      <c r="G16" s="51">
        <v>3300</v>
      </c>
      <c r="H16" s="51">
        <v>3564</v>
      </c>
      <c r="I16" s="52">
        <v>4550084444406</v>
      </c>
    </row>
    <row r="17" spans="1:9" ht="24.95" customHeight="1">
      <c r="A17" s="48" t="str">
        <f>"872"</f>
        <v>872</v>
      </c>
      <c r="B17" s="48" t="s">
        <v>222</v>
      </c>
      <c r="C17" s="49">
        <v>26090341</v>
      </c>
      <c r="D17" s="48" t="s">
        <v>243</v>
      </c>
      <c r="E17" s="50" t="s">
        <v>244</v>
      </c>
      <c r="F17" s="51"/>
      <c r="G17" s="51">
        <v>3300</v>
      </c>
      <c r="H17" s="51">
        <v>3564</v>
      </c>
      <c r="I17" s="52">
        <v>4550084060903</v>
      </c>
    </row>
    <row r="18" spans="1:9" ht="24.95" customHeight="1">
      <c r="A18" s="48" t="str">
        <f>"873"</f>
        <v>873</v>
      </c>
      <c r="B18" s="48" t="s">
        <v>222</v>
      </c>
      <c r="C18" s="49">
        <v>26090351</v>
      </c>
      <c r="D18" s="48" t="s">
        <v>245</v>
      </c>
      <c r="E18" s="50" t="s">
        <v>246</v>
      </c>
      <c r="F18" s="51"/>
      <c r="G18" s="51">
        <v>3300</v>
      </c>
      <c r="H18" s="51">
        <v>3564</v>
      </c>
      <c r="I18" s="52">
        <v>4550283077344</v>
      </c>
    </row>
    <row r="19" spans="1:9" ht="24.95" customHeight="1">
      <c r="A19" s="48" t="str">
        <f>"874"</f>
        <v>874</v>
      </c>
      <c r="B19" s="48" t="s">
        <v>222</v>
      </c>
      <c r="C19" s="49">
        <v>26090361</v>
      </c>
      <c r="D19" s="48" t="s">
        <v>247</v>
      </c>
      <c r="E19" s="50" t="s">
        <v>248</v>
      </c>
      <c r="F19" s="51"/>
      <c r="G19" s="51">
        <v>3300</v>
      </c>
      <c r="H19" s="51">
        <v>3564</v>
      </c>
      <c r="I19" s="52">
        <v>4901885009163</v>
      </c>
    </row>
    <row r="20" spans="1:9" ht="24.95" customHeight="1">
      <c r="A20" s="48" t="str">
        <f>"856"</f>
        <v>856</v>
      </c>
      <c r="B20" s="48" t="s">
        <v>222</v>
      </c>
      <c r="C20" s="49">
        <v>26090371</v>
      </c>
      <c r="D20" s="48" t="s">
        <v>249</v>
      </c>
      <c r="E20" s="50" t="s">
        <v>250</v>
      </c>
      <c r="F20" s="51"/>
      <c r="G20" s="51">
        <v>3300</v>
      </c>
      <c r="H20" s="51">
        <v>3564</v>
      </c>
      <c r="I20" s="52">
        <v>4550283088333</v>
      </c>
    </row>
    <row r="21" spans="1:9" ht="24.95" customHeight="1">
      <c r="A21" s="48" t="str">
        <f>"864"</f>
        <v>864</v>
      </c>
      <c r="B21" s="48" t="s">
        <v>222</v>
      </c>
      <c r="C21" s="49">
        <v>26090381</v>
      </c>
      <c r="D21" s="48" t="s">
        <v>251</v>
      </c>
      <c r="E21" s="50" t="s">
        <v>252</v>
      </c>
      <c r="F21" s="51"/>
      <c r="G21" s="51">
        <v>3300</v>
      </c>
      <c r="H21" s="51">
        <v>3564</v>
      </c>
      <c r="I21" s="52">
        <v>4550283077221</v>
      </c>
    </row>
    <row r="22" spans="1:9" ht="24.95" customHeight="1">
      <c r="A22" s="48" t="str">
        <f>"568"</f>
        <v>568</v>
      </c>
      <c r="B22" s="48" t="s">
        <v>253</v>
      </c>
      <c r="C22" s="49">
        <v>26090411</v>
      </c>
      <c r="D22" s="48" t="s">
        <v>254</v>
      </c>
      <c r="E22" s="50" t="s">
        <v>255</v>
      </c>
      <c r="F22" s="51"/>
      <c r="G22" s="51">
        <v>3600</v>
      </c>
      <c r="H22" s="51">
        <v>3888</v>
      </c>
      <c r="I22" s="52">
        <v>4550283066102</v>
      </c>
    </row>
    <row r="23" spans="1:9" ht="24.95" customHeight="1">
      <c r="A23" s="48" t="str">
        <f>"571"</f>
        <v>571</v>
      </c>
      <c r="B23" s="48" t="s">
        <v>253</v>
      </c>
      <c r="C23" s="49">
        <v>26090441</v>
      </c>
      <c r="D23" s="48" t="s">
        <v>256</v>
      </c>
      <c r="E23" s="50" t="s">
        <v>257</v>
      </c>
      <c r="F23" s="51"/>
      <c r="G23" s="51">
        <v>3600</v>
      </c>
      <c r="H23" s="51">
        <v>3888</v>
      </c>
      <c r="I23" s="52">
        <v>4550283066157</v>
      </c>
    </row>
    <row r="24" spans="1:9" ht="24.95" customHeight="1">
      <c r="A24" s="48" t="str">
        <f>"574"</f>
        <v>574</v>
      </c>
      <c r="B24" s="48" t="s">
        <v>253</v>
      </c>
      <c r="C24" s="49">
        <v>26090451</v>
      </c>
      <c r="D24" s="48" t="s">
        <v>258</v>
      </c>
      <c r="E24" s="50" t="s">
        <v>259</v>
      </c>
      <c r="F24" s="51"/>
      <c r="G24" s="51">
        <v>3500</v>
      </c>
      <c r="H24" s="51">
        <v>3780</v>
      </c>
      <c r="I24" s="52">
        <v>4550283066119</v>
      </c>
    </row>
    <row r="25" spans="1:9" ht="24.95" customHeight="1">
      <c r="A25" s="48" t="str">
        <f>"577"</f>
        <v>577</v>
      </c>
      <c r="B25" s="48" t="s">
        <v>253</v>
      </c>
      <c r="C25" s="49">
        <v>26090471</v>
      </c>
      <c r="D25" s="48" t="s">
        <v>260</v>
      </c>
      <c r="E25" s="50" t="s">
        <v>261</v>
      </c>
      <c r="F25" s="51"/>
      <c r="G25" s="51">
        <v>3200</v>
      </c>
      <c r="H25" s="51">
        <v>3456</v>
      </c>
      <c r="I25" s="52">
        <v>4550283066089</v>
      </c>
    </row>
    <row r="26" spans="1:9" ht="24.95" customHeight="1">
      <c r="A26" s="48" t="str">
        <f>"832"</f>
        <v>832</v>
      </c>
      <c r="B26" s="48" t="s">
        <v>222</v>
      </c>
      <c r="C26" s="49">
        <v>26090491</v>
      </c>
      <c r="D26" s="48" t="s">
        <v>262</v>
      </c>
      <c r="E26" s="50" t="s">
        <v>263</v>
      </c>
      <c r="F26" s="51"/>
      <c r="G26" s="51">
        <v>3100</v>
      </c>
      <c r="H26" s="51">
        <v>3348</v>
      </c>
      <c r="I26" s="52">
        <v>4549549751265</v>
      </c>
    </row>
    <row r="27" spans="1:9" ht="24.95" customHeight="1">
      <c r="A27" s="48">
        <v>830</v>
      </c>
      <c r="B27" s="48" t="s">
        <v>222</v>
      </c>
      <c r="C27" s="49">
        <v>26090751</v>
      </c>
      <c r="D27" s="48" t="s">
        <v>264</v>
      </c>
      <c r="E27" s="50" t="s">
        <v>265</v>
      </c>
      <c r="F27" s="51"/>
      <c r="G27" s="51">
        <v>5000</v>
      </c>
      <c r="H27" s="51">
        <v>5400</v>
      </c>
      <c r="I27" s="52">
        <v>4549813929376</v>
      </c>
    </row>
    <row r="28" spans="1:9" ht="24.95" customHeight="1">
      <c r="A28" s="48" t="str">
        <f>"828"</f>
        <v>828</v>
      </c>
      <c r="B28" s="48" t="s">
        <v>222</v>
      </c>
      <c r="C28" s="49">
        <v>26090571</v>
      </c>
      <c r="D28" s="48" t="s">
        <v>266</v>
      </c>
      <c r="E28" s="50" t="s">
        <v>267</v>
      </c>
      <c r="F28" s="51"/>
      <c r="G28" s="51">
        <v>3300</v>
      </c>
      <c r="H28" s="51">
        <v>3564</v>
      </c>
      <c r="I28" s="52">
        <v>4902053327188</v>
      </c>
    </row>
    <row r="29" spans="1:9" ht="24.95" customHeight="1">
      <c r="A29" s="48">
        <v>825</v>
      </c>
      <c r="B29" s="48" t="s">
        <v>222</v>
      </c>
      <c r="C29" s="49">
        <v>26090581</v>
      </c>
      <c r="D29" s="48" t="s">
        <v>268</v>
      </c>
      <c r="E29" s="50" t="s">
        <v>269</v>
      </c>
      <c r="F29" s="51"/>
      <c r="G29" s="51">
        <v>3000</v>
      </c>
      <c r="H29" s="51">
        <v>3240</v>
      </c>
      <c r="I29" s="52">
        <v>4995207061328</v>
      </c>
    </row>
    <row r="30" spans="1:9" ht="24.95" customHeight="1">
      <c r="A30" s="48" t="str">
        <f>"838"</f>
        <v>838</v>
      </c>
      <c r="B30" s="48" t="s">
        <v>222</v>
      </c>
      <c r="C30" s="49">
        <v>26091851</v>
      </c>
      <c r="D30" s="48" t="s">
        <v>270</v>
      </c>
      <c r="E30" s="50" t="s">
        <v>271</v>
      </c>
      <c r="F30" s="51"/>
      <c r="G30" s="51">
        <v>3000</v>
      </c>
      <c r="H30" s="51">
        <v>3240</v>
      </c>
      <c r="I30" s="52">
        <v>4550084444611</v>
      </c>
    </row>
    <row r="31" spans="1:9" ht="24.95" customHeight="1">
      <c r="A31" s="48" t="str">
        <f>"809"</f>
        <v>809</v>
      </c>
      <c r="B31" s="48" t="s">
        <v>222</v>
      </c>
      <c r="C31" s="49">
        <v>26090631</v>
      </c>
      <c r="D31" s="48" t="s">
        <v>272</v>
      </c>
      <c r="E31" s="50" t="s">
        <v>273</v>
      </c>
      <c r="F31" s="51"/>
      <c r="G31" s="51">
        <v>4500</v>
      </c>
      <c r="H31" s="51">
        <v>4860</v>
      </c>
      <c r="I31" s="52">
        <v>4550084715322</v>
      </c>
    </row>
    <row r="32" spans="1:9" ht="24.95" customHeight="1">
      <c r="A32" s="48" t="str">
        <f>"878"</f>
        <v>878</v>
      </c>
      <c r="B32" s="48" t="s">
        <v>222</v>
      </c>
      <c r="C32" s="49">
        <v>26090641</v>
      </c>
      <c r="D32" s="48" t="s">
        <v>274</v>
      </c>
      <c r="E32" s="50" t="s">
        <v>275</v>
      </c>
      <c r="F32" s="51"/>
      <c r="G32" s="51">
        <v>3300</v>
      </c>
      <c r="H32" s="51">
        <v>3564</v>
      </c>
      <c r="I32" s="52">
        <v>4550283088357</v>
      </c>
    </row>
    <row r="33" spans="1:9" ht="24.95" customHeight="1">
      <c r="A33" s="48" t="str">
        <f>"880"</f>
        <v>880</v>
      </c>
      <c r="B33" s="48" t="s">
        <v>222</v>
      </c>
      <c r="C33" s="49">
        <v>26090651</v>
      </c>
      <c r="D33" s="48" t="s">
        <v>276</v>
      </c>
      <c r="E33" s="50" t="s">
        <v>277</v>
      </c>
      <c r="F33" s="51"/>
      <c r="G33" s="51">
        <v>5000</v>
      </c>
      <c r="H33" s="51">
        <v>5400</v>
      </c>
      <c r="I33" s="52">
        <v>4550283088371</v>
      </c>
    </row>
    <row r="34" spans="1:9" ht="24.95" customHeight="1">
      <c r="A34" s="48" t="str">
        <f>"884"</f>
        <v>884</v>
      </c>
      <c r="B34" s="48" t="s">
        <v>222</v>
      </c>
      <c r="C34" s="49">
        <v>26090661</v>
      </c>
      <c r="D34" s="48" t="s">
        <v>278</v>
      </c>
      <c r="E34" s="50" t="s">
        <v>279</v>
      </c>
      <c r="F34" s="51"/>
      <c r="G34" s="51">
        <v>4100</v>
      </c>
      <c r="H34" s="51">
        <v>4428</v>
      </c>
      <c r="I34" s="52">
        <v>4903301285885</v>
      </c>
    </row>
    <row r="35" spans="1:9" ht="24.95" customHeight="1">
      <c r="A35" s="48">
        <v>886</v>
      </c>
      <c r="B35" s="48" t="s">
        <v>222</v>
      </c>
      <c r="C35" s="49">
        <v>26090741</v>
      </c>
      <c r="D35" s="48" t="s">
        <v>280</v>
      </c>
      <c r="E35" s="50" t="s">
        <v>281</v>
      </c>
      <c r="F35" s="51"/>
      <c r="G35" s="51">
        <v>5000</v>
      </c>
      <c r="H35" s="51">
        <v>5400</v>
      </c>
      <c r="I35" s="52">
        <v>4550084645100</v>
      </c>
    </row>
    <row r="36" spans="1:9" ht="24.95" customHeight="1">
      <c r="A36" s="48" t="str">
        <f>"501"</f>
        <v>501</v>
      </c>
      <c r="B36" s="48" t="s">
        <v>282</v>
      </c>
      <c r="C36" s="49">
        <v>26090781</v>
      </c>
      <c r="D36" s="48" t="s">
        <v>283</v>
      </c>
      <c r="E36" s="50" t="s">
        <v>284</v>
      </c>
      <c r="F36" s="51"/>
      <c r="G36" s="51">
        <v>6800</v>
      </c>
      <c r="H36" s="51">
        <v>7344</v>
      </c>
      <c r="I36" s="52">
        <v>4550283066294</v>
      </c>
    </row>
    <row r="37" spans="1:9" ht="24.95" customHeight="1">
      <c r="A37" s="48" t="str">
        <f>"502"</f>
        <v>502</v>
      </c>
      <c r="B37" s="48" t="s">
        <v>282</v>
      </c>
      <c r="C37" s="49">
        <v>26090791</v>
      </c>
      <c r="D37" s="48" t="s">
        <v>285</v>
      </c>
      <c r="E37" s="50" t="s">
        <v>286</v>
      </c>
      <c r="F37" s="51"/>
      <c r="G37" s="51">
        <v>4600</v>
      </c>
      <c r="H37" s="51">
        <v>4968</v>
      </c>
      <c r="I37" s="52">
        <v>4937107025307</v>
      </c>
    </row>
    <row r="38" spans="1:9" ht="24.95" customHeight="1">
      <c r="A38" s="48" t="str">
        <f>"503"</f>
        <v>503</v>
      </c>
      <c r="B38" s="48" t="s">
        <v>282</v>
      </c>
      <c r="C38" s="49">
        <v>26090881</v>
      </c>
      <c r="D38" s="48" t="s">
        <v>287</v>
      </c>
      <c r="E38" s="50" t="s">
        <v>288</v>
      </c>
      <c r="F38" s="51"/>
      <c r="G38" s="51">
        <v>4200</v>
      </c>
      <c r="H38" s="51">
        <v>4536</v>
      </c>
      <c r="I38" s="52">
        <v>4973123017988</v>
      </c>
    </row>
    <row r="39" spans="1:9" ht="24.95" customHeight="1">
      <c r="A39" s="48" t="str">
        <f>"504"</f>
        <v>504</v>
      </c>
      <c r="B39" s="48" t="s">
        <v>282</v>
      </c>
      <c r="C39" s="49">
        <v>26090931</v>
      </c>
      <c r="D39" s="48" t="s">
        <v>289</v>
      </c>
      <c r="E39" s="50" t="s">
        <v>290</v>
      </c>
      <c r="F39" s="51"/>
      <c r="G39" s="51">
        <v>3600</v>
      </c>
      <c r="H39" s="51">
        <v>3888</v>
      </c>
      <c r="I39" s="52">
        <v>4571194190038</v>
      </c>
    </row>
    <row r="40" spans="1:9" ht="24.95" customHeight="1">
      <c r="A40" s="48" t="str">
        <f>"505"</f>
        <v>505</v>
      </c>
      <c r="B40" s="48" t="s">
        <v>282</v>
      </c>
      <c r="C40" s="49">
        <v>26090951</v>
      </c>
      <c r="D40" s="48" t="s">
        <v>291</v>
      </c>
      <c r="E40" s="50" t="s">
        <v>292</v>
      </c>
      <c r="F40" s="51"/>
      <c r="G40" s="51">
        <v>3700</v>
      </c>
      <c r="H40" s="51">
        <v>3996</v>
      </c>
      <c r="I40" s="52">
        <v>4964206632013</v>
      </c>
    </row>
    <row r="41" spans="1:9" ht="24.95" customHeight="1">
      <c r="A41" s="48" t="str">
        <f>"581"</f>
        <v>581</v>
      </c>
      <c r="B41" s="48" t="s">
        <v>293</v>
      </c>
      <c r="C41" s="49">
        <v>26090971</v>
      </c>
      <c r="D41" s="48" t="s">
        <v>294</v>
      </c>
      <c r="E41" s="50" t="s">
        <v>295</v>
      </c>
      <c r="F41" s="51"/>
      <c r="G41" s="51">
        <v>4600</v>
      </c>
      <c r="H41" s="51">
        <v>4968</v>
      </c>
      <c r="I41" s="52">
        <v>4550283065846</v>
      </c>
    </row>
    <row r="42" spans="1:9" ht="24.95" customHeight="1">
      <c r="A42" s="48" t="str">
        <f>"592"</f>
        <v>592</v>
      </c>
      <c r="B42" s="48" t="s">
        <v>293</v>
      </c>
      <c r="C42" s="49">
        <v>26090981</v>
      </c>
      <c r="D42" s="48" t="s">
        <v>296</v>
      </c>
      <c r="E42" s="50" t="s">
        <v>297</v>
      </c>
      <c r="F42" s="51"/>
      <c r="G42" s="51">
        <v>5000</v>
      </c>
      <c r="H42" s="51">
        <v>5400</v>
      </c>
      <c r="I42" s="52">
        <v>4550283065488</v>
      </c>
    </row>
    <row r="43" spans="1:9" ht="24.95" customHeight="1">
      <c r="A43" s="48" t="str">
        <f>"600"</f>
        <v>600</v>
      </c>
      <c r="B43" s="48" t="s">
        <v>293</v>
      </c>
      <c r="C43" s="49">
        <v>26091131</v>
      </c>
      <c r="D43" s="48" t="s">
        <v>298</v>
      </c>
      <c r="E43" s="50" t="s">
        <v>299</v>
      </c>
      <c r="F43" s="51"/>
      <c r="G43" s="51">
        <v>3500</v>
      </c>
      <c r="H43" s="51">
        <v>3780</v>
      </c>
      <c r="I43" s="52">
        <v>4550283066317</v>
      </c>
    </row>
    <row r="44" spans="1:9" ht="24.95" customHeight="1">
      <c r="A44" s="48" t="str">
        <f>"602"</f>
        <v>602</v>
      </c>
      <c r="B44" s="48" t="s">
        <v>293</v>
      </c>
      <c r="C44" s="49">
        <v>26091361</v>
      </c>
      <c r="D44" s="48" t="s">
        <v>300</v>
      </c>
      <c r="E44" s="50" t="s">
        <v>301</v>
      </c>
      <c r="F44" s="51"/>
      <c r="G44" s="51">
        <v>3000</v>
      </c>
      <c r="H44" s="51">
        <v>3240</v>
      </c>
      <c r="I44" s="52">
        <v>4550283065723</v>
      </c>
    </row>
    <row r="45" spans="1:9" ht="24.95" customHeight="1">
      <c r="A45" s="48" t="str">
        <f>"604"</f>
        <v>604</v>
      </c>
      <c r="B45" s="48" t="s">
        <v>293</v>
      </c>
      <c r="C45" s="49">
        <v>26091371</v>
      </c>
      <c r="D45" s="48" t="s">
        <v>302</v>
      </c>
      <c r="E45" s="50" t="s">
        <v>303</v>
      </c>
      <c r="F45" s="51"/>
      <c r="G45" s="51">
        <v>4000</v>
      </c>
      <c r="H45" s="51">
        <v>4320</v>
      </c>
      <c r="I45" s="52">
        <v>4901231746186</v>
      </c>
    </row>
    <row r="46" spans="1:9" ht="24.95" customHeight="1">
      <c r="A46" s="48" t="str">
        <f>"606"</f>
        <v>606</v>
      </c>
      <c r="B46" s="48" t="s">
        <v>293</v>
      </c>
      <c r="C46" s="49">
        <v>26091381</v>
      </c>
      <c r="D46" s="48" t="s">
        <v>304</v>
      </c>
      <c r="E46" s="50" t="s">
        <v>305</v>
      </c>
      <c r="F46" s="51"/>
      <c r="G46" s="51">
        <v>3100</v>
      </c>
      <c r="H46" s="51">
        <v>3348</v>
      </c>
      <c r="I46" s="52">
        <v>4550283066003</v>
      </c>
    </row>
    <row r="47" spans="1:9" ht="24.95" customHeight="1">
      <c r="A47" s="48" t="str">
        <f>"608"</f>
        <v>608</v>
      </c>
      <c r="B47" s="48" t="s">
        <v>293</v>
      </c>
      <c r="C47" s="49">
        <v>26091391</v>
      </c>
      <c r="D47" s="48" t="s">
        <v>306</v>
      </c>
      <c r="E47" s="50" t="s">
        <v>307</v>
      </c>
      <c r="F47" s="51"/>
      <c r="G47" s="51">
        <v>3000</v>
      </c>
      <c r="H47" s="51">
        <v>3240</v>
      </c>
      <c r="I47" s="52">
        <v>4903150473327</v>
      </c>
    </row>
    <row r="48" spans="1:9" ht="24.95" customHeight="1">
      <c r="A48" s="48" t="str">
        <f>"618"</f>
        <v>618</v>
      </c>
      <c r="B48" s="48" t="s">
        <v>293</v>
      </c>
      <c r="C48" s="49">
        <v>26091911</v>
      </c>
      <c r="D48" s="48" t="s">
        <v>308</v>
      </c>
      <c r="E48" s="50" t="s">
        <v>309</v>
      </c>
      <c r="F48" s="51"/>
      <c r="G48" s="51">
        <v>4950</v>
      </c>
      <c r="H48" s="51">
        <v>5346</v>
      </c>
      <c r="I48" s="52">
        <v>4550283065730</v>
      </c>
    </row>
    <row r="49" spans="1:9" ht="24.95" customHeight="1">
      <c r="A49" s="48">
        <v>646</v>
      </c>
      <c r="B49" s="48" t="s">
        <v>310</v>
      </c>
      <c r="C49" s="49">
        <v>26091981</v>
      </c>
      <c r="D49" s="48" t="s">
        <v>311</v>
      </c>
      <c r="E49" s="50" t="s">
        <v>312</v>
      </c>
      <c r="F49" s="51"/>
      <c r="G49" s="51">
        <v>3600</v>
      </c>
      <c r="H49" s="51">
        <v>3888</v>
      </c>
      <c r="I49" s="52">
        <v>4550283066409</v>
      </c>
    </row>
    <row r="50" spans="1:9" ht="24.95" customHeight="1">
      <c r="A50" s="48">
        <v>660</v>
      </c>
      <c r="B50" s="48" t="s">
        <v>310</v>
      </c>
      <c r="C50" s="49">
        <v>26091991</v>
      </c>
      <c r="D50" s="48" t="s">
        <v>313</v>
      </c>
      <c r="E50" s="50" t="s">
        <v>314</v>
      </c>
      <c r="F50" s="51"/>
      <c r="G50" s="51">
        <v>3000</v>
      </c>
      <c r="H50" s="51">
        <v>3240</v>
      </c>
      <c r="I50" s="52">
        <v>4580434979876</v>
      </c>
    </row>
    <row r="51" spans="1:9" ht="24.95" customHeight="1">
      <c r="A51" s="48" t="str">
        <f>"658"</f>
        <v>658</v>
      </c>
      <c r="B51" s="48" t="s">
        <v>310</v>
      </c>
      <c r="C51" s="49">
        <v>26090891</v>
      </c>
      <c r="D51" s="48" t="s">
        <v>315</v>
      </c>
      <c r="E51" s="50" t="s">
        <v>316</v>
      </c>
      <c r="F51" s="51"/>
      <c r="G51" s="51">
        <v>5000</v>
      </c>
      <c r="H51" s="51">
        <v>5400</v>
      </c>
      <c r="I51" s="52">
        <v>4560289880701</v>
      </c>
    </row>
    <row r="52" spans="1:9" ht="24.95" customHeight="1">
      <c r="A52" s="48" t="str">
        <f>"700"</f>
        <v>700</v>
      </c>
      <c r="B52" s="48" t="s">
        <v>317</v>
      </c>
      <c r="C52" s="49">
        <v>26092001</v>
      </c>
      <c r="D52" s="48" t="s">
        <v>318</v>
      </c>
      <c r="E52" s="50" t="s">
        <v>319</v>
      </c>
      <c r="F52" s="51"/>
      <c r="G52" s="51">
        <v>5200</v>
      </c>
      <c r="H52" s="51">
        <v>5616</v>
      </c>
      <c r="I52" s="52">
        <v>4550084604541</v>
      </c>
    </row>
    <row r="53" spans="1:9" ht="24.95" customHeight="1">
      <c r="A53" s="48">
        <v>707</v>
      </c>
      <c r="B53" s="48" t="s">
        <v>317</v>
      </c>
      <c r="C53" s="49">
        <v>26092011</v>
      </c>
      <c r="D53" s="48" t="s">
        <v>320</v>
      </c>
      <c r="E53" s="50" t="s">
        <v>321</v>
      </c>
      <c r="F53" s="51"/>
      <c r="G53" s="51">
        <v>3300</v>
      </c>
      <c r="H53" s="51">
        <v>3564</v>
      </c>
      <c r="I53" s="52">
        <v>4550283065266</v>
      </c>
    </row>
    <row r="54" spans="1:9" ht="24.95" customHeight="1">
      <c r="A54" s="48">
        <v>668</v>
      </c>
      <c r="B54" s="48" t="s">
        <v>322</v>
      </c>
      <c r="C54" s="49">
        <v>26092021</v>
      </c>
      <c r="D54" s="48" t="s">
        <v>323</v>
      </c>
      <c r="E54" s="50" t="s">
        <v>324</v>
      </c>
      <c r="F54" s="51"/>
      <c r="G54" s="51">
        <v>5000</v>
      </c>
      <c r="H54" s="51">
        <v>5400</v>
      </c>
      <c r="I54" s="52">
        <v>4560289883399</v>
      </c>
    </row>
    <row r="55" spans="1:9" ht="24.95" customHeight="1">
      <c r="A55" s="48">
        <v>681</v>
      </c>
      <c r="B55" s="48" t="s">
        <v>325</v>
      </c>
      <c r="C55" s="49">
        <v>26092031</v>
      </c>
      <c r="D55" s="48" t="s">
        <v>326</v>
      </c>
      <c r="E55" s="50" t="s">
        <v>327</v>
      </c>
      <c r="F55" s="51"/>
      <c r="G55" s="51">
        <v>3400</v>
      </c>
      <c r="H55" s="51">
        <v>3672</v>
      </c>
      <c r="I55" s="52">
        <v>4550283065433</v>
      </c>
    </row>
    <row r="56" spans="1:9" ht="24.95" customHeight="1">
      <c r="A56" s="48" t="str">
        <f>"727"</f>
        <v>727</v>
      </c>
      <c r="B56" s="48" t="s">
        <v>328</v>
      </c>
      <c r="C56" s="49">
        <v>26092041</v>
      </c>
      <c r="D56" s="48" t="s">
        <v>329</v>
      </c>
      <c r="E56" s="50" t="s">
        <v>330</v>
      </c>
      <c r="F56" s="51"/>
      <c r="G56" s="51">
        <v>4000</v>
      </c>
      <c r="H56" s="51">
        <v>4320</v>
      </c>
      <c r="I56" s="52">
        <v>4550084604664</v>
      </c>
    </row>
    <row r="57" spans="1:9" ht="24.95" customHeight="1">
      <c r="A57" s="48" t="str">
        <f>"730"</f>
        <v>730</v>
      </c>
      <c r="B57" s="48" t="s">
        <v>328</v>
      </c>
      <c r="C57" s="49">
        <v>26092051</v>
      </c>
      <c r="D57" s="48" t="s">
        <v>331</v>
      </c>
      <c r="E57" s="50" t="s">
        <v>332</v>
      </c>
      <c r="F57" s="51"/>
      <c r="G57" s="51">
        <v>3500</v>
      </c>
      <c r="H57" s="51">
        <v>3780</v>
      </c>
      <c r="I57" s="52">
        <v>4936415303008</v>
      </c>
    </row>
    <row r="58" spans="1:9" ht="24.95" customHeight="1">
      <c r="A58" s="48" t="str">
        <f>"735"</f>
        <v>735</v>
      </c>
      <c r="B58" s="48" t="s">
        <v>328</v>
      </c>
      <c r="C58" s="49">
        <v>26092061</v>
      </c>
      <c r="D58" s="48" t="s">
        <v>333</v>
      </c>
      <c r="E58" s="50" t="s">
        <v>334</v>
      </c>
      <c r="F58" s="51"/>
      <c r="G58" s="51">
        <v>4800</v>
      </c>
      <c r="H58" s="51">
        <v>5184</v>
      </c>
      <c r="I58" s="52">
        <v>4550283065464</v>
      </c>
    </row>
    <row r="59" spans="1:9" ht="24.95" customHeight="1">
      <c r="A59" s="48" t="str">
        <f>"894"</f>
        <v>894</v>
      </c>
      <c r="B59" s="48" t="s">
        <v>335</v>
      </c>
      <c r="C59" s="49">
        <v>26091301</v>
      </c>
      <c r="D59" s="48" t="s">
        <v>336</v>
      </c>
      <c r="E59" s="50" t="s">
        <v>337</v>
      </c>
      <c r="F59" s="51"/>
      <c r="G59" s="51">
        <v>3000</v>
      </c>
      <c r="H59" s="51">
        <v>3240</v>
      </c>
      <c r="I59" s="52">
        <v>4902715834900</v>
      </c>
    </row>
    <row r="60" spans="1:9" ht="24.95" customHeight="1">
      <c r="A60" s="48" t="str">
        <f>"895"</f>
        <v>895</v>
      </c>
      <c r="B60" s="48" t="s">
        <v>335</v>
      </c>
      <c r="C60" s="49">
        <v>26092071</v>
      </c>
      <c r="D60" s="48" t="s">
        <v>338</v>
      </c>
      <c r="E60" s="50" t="s">
        <v>337</v>
      </c>
      <c r="F60" s="51"/>
      <c r="G60" s="51">
        <v>5000</v>
      </c>
      <c r="H60" s="51">
        <v>5400</v>
      </c>
      <c r="I60" s="52">
        <v>4902715645209</v>
      </c>
    </row>
    <row r="61" spans="1:9" ht="24.95" customHeight="1">
      <c r="A61" s="48" t="str">
        <f>"896"</f>
        <v>896</v>
      </c>
      <c r="B61" s="48" t="s">
        <v>335</v>
      </c>
      <c r="C61" s="49">
        <v>26092101</v>
      </c>
      <c r="D61" s="48" t="s">
        <v>339</v>
      </c>
      <c r="E61" s="50" t="s">
        <v>340</v>
      </c>
      <c r="F61" s="51"/>
      <c r="G61" s="51">
        <v>3000</v>
      </c>
      <c r="H61" s="51">
        <v>3240</v>
      </c>
      <c r="I61" s="52">
        <v>4550283066263</v>
      </c>
    </row>
    <row r="62" spans="1:9" ht="24.95" customHeight="1">
      <c r="A62" s="48" t="str">
        <f>"897"</f>
        <v>897</v>
      </c>
      <c r="B62" s="48" t="s">
        <v>335</v>
      </c>
      <c r="C62" s="49">
        <v>26092111</v>
      </c>
      <c r="D62" s="48" t="s">
        <v>341</v>
      </c>
      <c r="E62" s="50" t="s">
        <v>340</v>
      </c>
      <c r="F62" s="51"/>
      <c r="G62" s="51">
        <v>5000</v>
      </c>
      <c r="H62" s="51">
        <v>5400</v>
      </c>
      <c r="I62" s="52">
        <v>4550283066270</v>
      </c>
    </row>
    <row r="63" spans="1:9" ht="24.95" customHeight="1">
      <c r="A63" s="48" t="str">
        <f>"898"</f>
        <v>898</v>
      </c>
      <c r="B63" s="48" t="s">
        <v>335</v>
      </c>
      <c r="C63" s="49">
        <v>26095311</v>
      </c>
      <c r="D63" s="48" t="s">
        <v>342</v>
      </c>
      <c r="E63" s="50" t="s">
        <v>343</v>
      </c>
      <c r="F63" s="51"/>
      <c r="G63" s="51">
        <v>4000</v>
      </c>
      <c r="H63" s="51">
        <v>4320</v>
      </c>
      <c r="I63" s="52">
        <v>4902586919928</v>
      </c>
    </row>
    <row r="64" spans="1:9" ht="24.95" customHeight="1">
      <c r="A64" s="48" t="str">
        <f>"899"</f>
        <v>899</v>
      </c>
      <c r="B64" s="48" t="s">
        <v>335</v>
      </c>
      <c r="C64" s="49">
        <v>26092121</v>
      </c>
      <c r="D64" s="48" t="s">
        <v>344</v>
      </c>
      <c r="E64" s="50" t="s">
        <v>343</v>
      </c>
      <c r="F64" s="51"/>
      <c r="G64" s="51">
        <v>5000</v>
      </c>
      <c r="H64" s="51">
        <v>5400</v>
      </c>
      <c r="I64" s="52">
        <v>4550084676227</v>
      </c>
    </row>
    <row r="65" spans="1:9" ht="24.95" customHeight="1">
      <c r="A65" s="48" t="str">
        <f>"900"</f>
        <v>900</v>
      </c>
      <c r="B65" s="48" t="s">
        <v>335</v>
      </c>
      <c r="C65" s="49">
        <v>26092141</v>
      </c>
      <c r="D65" s="48" t="s">
        <v>345</v>
      </c>
      <c r="E65" s="50" t="s">
        <v>346</v>
      </c>
      <c r="F65" s="51"/>
      <c r="G65" s="51">
        <v>3000</v>
      </c>
      <c r="H65" s="51">
        <v>3240</v>
      </c>
      <c r="I65" s="52">
        <v>4550283066454</v>
      </c>
    </row>
    <row r="66" spans="1:9" ht="24.95" customHeight="1">
      <c r="A66" s="48" t="str">
        <f>"901"</f>
        <v>901</v>
      </c>
      <c r="B66" s="48" t="s">
        <v>335</v>
      </c>
      <c r="C66" s="49">
        <v>26092151</v>
      </c>
      <c r="D66" s="48" t="s">
        <v>347</v>
      </c>
      <c r="E66" s="50" t="s">
        <v>346</v>
      </c>
      <c r="F66" s="51"/>
      <c r="G66" s="51">
        <v>5000</v>
      </c>
      <c r="H66" s="51">
        <v>5400</v>
      </c>
      <c r="I66" s="52">
        <v>4550283066461</v>
      </c>
    </row>
    <row r="67" spans="1:9" ht="24.95" customHeight="1">
      <c r="A67" s="48" t="str">
        <f>"530"</f>
        <v>530</v>
      </c>
      <c r="B67" s="48" t="s">
        <v>348</v>
      </c>
      <c r="C67" s="49">
        <v>26092161</v>
      </c>
      <c r="D67" s="48" t="s">
        <v>349</v>
      </c>
      <c r="E67" s="50" t="s">
        <v>350</v>
      </c>
      <c r="F67" s="51"/>
      <c r="G67" s="51">
        <v>4950</v>
      </c>
      <c r="H67" s="51">
        <v>5346</v>
      </c>
      <c r="I67" s="52">
        <v>4550283065761</v>
      </c>
    </row>
    <row r="68" spans="1:9" ht="24.95" customHeight="1">
      <c r="A68" s="48" t="str">
        <f>"532"</f>
        <v>532</v>
      </c>
      <c r="B68" s="48" t="s">
        <v>348</v>
      </c>
      <c r="C68" s="49">
        <v>26092171</v>
      </c>
      <c r="D68" s="48" t="s">
        <v>351</v>
      </c>
      <c r="E68" s="50" t="s">
        <v>352</v>
      </c>
      <c r="F68" s="51"/>
      <c r="G68" s="51">
        <v>3500</v>
      </c>
      <c r="H68" s="51">
        <v>3780</v>
      </c>
      <c r="I68" s="52">
        <v>4550283077177</v>
      </c>
    </row>
    <row r="69" spans="1:9" ht="24.95" customHeight="1">
      <c r="A69" s="48" t="str">
        <f>"533"</f>
        <v>533</v>
      </c>
      <c r="B69" s="48" t="s">
        <v>348</v>
      </c>
      <c r="C69" s="49">
        <v>26092201</v>
      </c>
      <c r="D69" s="48" t="s">
        <v>353</v>
      </c>
      <c r="E69" s="50" t="s">
        <v>354</v>
      </c>
      <c r="F69" s="51"/>
      <c r="G69" s="51">
        <v>3570</v>
      </c>
      <c r="H69" s="51">
        <v>3855</v>
      </c>
      <c r="I69" s="52">
        <v>4550084676265</v>
      </c>
    </row>
    <row r="70" spans="1:9" ht="24.95" customHeight="1">
      <c r="A70" s="48" t="str">
        <f>"534"</f>
        <v>534</v>
      </c>
      <c r="B70" s="48" t="s">
        <v>348</v>
      </c>
      <c r="C70" s="49">
        <v>26092211</v>
      </c>
      <c r="D70" s="48" t="s">
        <v>355</v>
      </c>
      <c r="E70" s="50" t="s">
        <v>356</v>
      </c>
      <c r="F70" s="51"/>
      <c r="G70" s="51">
        <v>3950</v>
      </c>
      <c r="H70" s="51">
        <v>4266</v>
      </c>
      <c r="I70" s="52">
        <v>4550283065549</v>
      </c>
    </row>
    <row r="71" spans="1:9" ht="24.95" customHeight="1">
      <c r="A71" s="48" t="str">
        <f>"535"</f>
        <v>535</v>
      </c>
      <c r="B71" s="48" t="s">
        <v>348</v>
      </c>
      <c r="C71" s="49">
        <v>26092221</v>
      </c>
      <c r="D71" s="48" t="s">
        <v>357</v>
      </c>
      <c r="E71" s="50" t="s">
        <v>358</v>
      </c>
      <c r="F71" s="51"/>
      <c r="G71" s="51">
        <v>3950</v>
      </c>
      <c r="H71" s="51">
        <v>4266</v>
      </c>
      <c r="I71" s="52">
        <v>4550283065938</v>
      </c>
    </row>
    <row r="72" spans="1:9" ht="24.95" customHeight="1">
      <c r="A72" s="48" t="str">
        <f>"536"</f>
        <v>536</v>
      </c>
      <c r="B72" s="48" t="s">
        <v>348</v>
      </c>
      <c r="C72" s="49">
        <v>26092231</v>
      </c>
      <c r="D72" s="48" t="s">
        <v>359</v>
      </c>
      <c r="E72" s="50" t="s">
        <v>360</v>
      </c>
      <c r="F72" s="51"/>
      <c r="G72" s="51">
        <v>3600</v>
      </c>
      <c r="H72" s="51">
        <v>3888</v>
      </c>
      <c r="I72" s="52">
        <v>4550283065983</v>
      </c>
    </row>
    <row r="73" spans="1:9" ht="24.95" customHeight="1">
      <c r="A73" s="48" t="str">
        <f>"891"</f>
        <v>891</v>
      </c>
      <c r="B73" s="48" t="s">
        <v>361</v>
      </c>
      <c r="C73" s="49">
        <v>26092241</v>
      </c>
      <c r="D73" s="48" t="s">
        <v>362</v>
      </c>
      <c r="E73" s="50" t="s">
        <v>363</v>
      </c>
      <c r="F73" s="51"/>
      <c r="G73" s="51">
        <v>6000</v>
      </c>
      <c r="H73" s="51">
        <v>6480</v>
      </c>
      <c r="I73" s="52">
        <v>4550283108963</v>
      </c>
    </row>
    <row r="74" spans="1:9" ht="24.95" customHeight="1">
      <c r="A74" s="48" t="str">
        <f>"892"</f>
        <v>892</v>
      </c>
      <c r="B74" s="48" t="s">
        <v>361</v>
      </c>
      <c r="C74" s="49">
        <v>26092251</v>
      </c>
      <c r="D74" s="48" t="s">
        <v>364</v>
      </c>
      <c r="E74" s="50" t="s">
        <v>365</v>
      </c>
      <c r="F74" s="51"/>
      <c r="G74" s="51">
        <v>6000</v>
      </c>
      <c r="H74" s="51">
        <v>6480</v>
      </c>
      <c r="I74" s="52">
        <v>4550283108932</v>
      </c>
    </row>
    <row r="75" spans="1:9" ht="24.95" customHeight="1">
      <c r="A75" s="48" t="str">
        <f>"893"</f>
        <v>893</v>
      </c>
      <c r="B75" s="48" t="s">
        <v>361</v>
      </c>
      <c r="C75" s="49">
        <v>26092261</v>
      </c>
      <c r="D75" s="48" t="s">
        <v>366</v>
      </c>
      <c r="E75" s="50" t="s">
        <v>367</v>
      </c>
      <c r="F75" s="51"/>
      <c r="G75" s="51">
        <v>6000</v>
      </c>
      <c r="H75" s="51">
        <v>6480</v>
      </c>
      <c r="I75" s="52">
        <v>4550283108956</v>
      </c>
    </row>
  </sheetData>
  <mergeCells count="1">
    <mergeCell ref="A1:E1"/>
  </mergeCells>
  <phoneticPr fontId="4"/>
  <pageMargins left="0.7" right="0.7" top="0.75" bottom="0.75" header="0.3" footer="0.3"/>
  <pageSetup paperSize="9" scale="4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別紙④-1</vt:lpstr>
      <vt:lpstr>別紙⑤-1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鮎原 貴之</dc:creator>
  <cp:lastModifiedBy>Kenren01</cp:lastModifiedBy>
  <dcterms:created xsi:type="dcterms:W3CDTF">2019-05-10T04:53:49Z</dcterms:created>
  <dcterms:modified xsi:type="dcterms:W3CDTF">2019-05-28T02:42:50Z</dcterms:modified>
</cp:coreProperties>
</file>